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Override PartName="/xl/worksheets/sheet6.xml" ContentType="application/vnd.openxmlformats-officedocument.spreadsheetml.worksheet+xml"/>
  <Override PartName="/xl/drawings/drawing6.xml" ContentType="application/vnd.openxmlformats-officedocument.drawing+xml"/>
  <Override PartName="/xl/worksheets/sheet7.xml" ContentType="application/vnd.openxmlformats-officedocument.spreadsheetml.worksheet+xml"/>
  <Override PartName="/xl/drawings/drawing7.xml" ContentType="application/vnd.openxmlformats-officedocument.drawing+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r="http://schemas.openxmlformats.org/officeDocument/2006/relationships" xmlns="http://schemas.openxmlformats.org/spreadsheetml/2006/main">
  <workbookPr/>
  <workbookProtection workbookPassword="A252" lockStructure="1"/>
  <bookViews>
    <workbookView visibility="visible" minimized="0" showHorizontalScroll="1" showVerticalScroll="1" showSheetTabs="1" tabRatio="600" firstSheet="0" activeTab="0" autoFilterDateGrouping="1"/>
  </bookViews>
  <sheets>
    <sheet xmlns:r="http://schemas.openxmlformats.org/officeDocument/2006/relationships" name="EXAMPLE - read me" sheetId="1" state="visible" r:id="rId1"/>
    <sheet xmlns:r="http://schemas.openxmlformats.org/officeDocument/2006/relationships" name="Start here" sheetId="2" state="visible" r:id="rId2"/>
    <sheet xmlns:r="http://schemas.openxmlformats.org/officeDocument/2006/relationships" name="Bills" sheetId="3" state="visible" r:id="rId3"/>
    <sheet xmlns:r="http://schemas.openxmlformats.org/officeDocument/2006/relationships" name="Summary" sheetId="4" state="visible" r:id="rId4"/>
    <sheet xmlns:r="http://schemas.openxmlformats.org/officeDocument/2006/relationships" name="Calendar" sheetId="5" state="visible" r:id="rId5"/>
    <sheet xmlns:r="http://schemas.openxmlformats.org/officeDocument/2006/relationships" name="Lists" sheetId="6" state="visible" r:id="rId6"/>
    <sheet xmlns:r="http://schemas.openxmlformats.org/officeDocument/2006/relationships" name="Licence" sheetId="7" state="visible" r:id="rId7"/>
  </sheets>
  <definedNames>
    <definedName name="_xlnm._FilterDatabase" localSheetId="2" hidden="1">'Bills'!$A$5:$N$65</definedName>
    <definedName name="_xlnm.Print_Titles" localSheetId="2">'Bills'!$5:$5</definedName>
    <definedName name="_xlnm.Print_Titles" localSheetId="4">'Calendar'!$5:$5</definedName>
  </definedNames>
  <calcPr calcId="124519" fullCalcOnLoad="1"/>
</workbook>
</file>

<file path=xl/styles.xml><?xml version="1.0" encoding="utf-8"?>
<styleSheet xmlns="http://schemas.openxmlformats.org/spreadsheetml/2006/main">
  <numFmts count="5">
    <numFmt numFmtId="164" formatCode="\£#,##0.00;&quot;-£&quot;#,##0.00;\-"/>
    <numFmt numFmtId="165" formatCode="yyyy-mm-dd"/>
    <numFmt numFmtId="166" formatCode="d\ mmm\ yyyy"/>
    <numFmt numFmtId="167" formatCode="mmm\ yy"/>
    <numFmt numFmtId="168" formatCode="\£#,##0;&quot;-£&quot;#,##0;\-"/>
  </numFmts>
  <fonts count="21">
    <font>
      <name val="Calibri"/>
      <family val="2"/>
      <color theme="1"/>
      <sz val="11"/>
      <scheme val="minor"/>
    </font>
    <font>
      <name val="Arial"/>
      <b val="1"/>
      <color rgb="0017191C"/>
      <sz val="16"/>
    </font>
    <font>
      <name val="Arial"/>
      <color rgb="005D616C"/>
      <sz val="10"/>
    </font>
    <font>
      <name val="Arial"/>
      <b val="1"/>
      <color rgb="005D2A1A"/>
      <sz val="10"/>
    </font>
    <font>
      <name val="Arial"/>
      <b val="1"/>
      <color rgb="00FFFFFF"/>
      <sz val="10"/>
    </font>
    <font>
      <name val="Arial"/>
      <sz val="10"/>
    </font>
    <font>
      <name val="Arial"/>
      <b val="1"/>
      <sz val="10"/>
    </font>
    <font>
      <name val="Arial"/>
      <color rgb="00FFFFFF"/>
      <sz val="10"/>
    </font>
    <font>
      <name val="Arial"/>
      <b val="1"/>
      <color rgb="0017191C"/>
      <sz val="18"/>
    </font>
    <font>
      <name val="Arial"/>
      <b val="1"/>
      <color rgb="0017191C"/>
      <sz val="12"/>
    </font>
    <font>
      <name val="Arial"/>
      <color rgb="005D616C"/>
      <sz val="9"/>
    </font>
    <font>
      <name val="Georgia"/>
      <color rgb="0017191C"/>
      <sz val="18"/>
    </font>
    <font>
      <name val="Arial"/>
      <b val="1"/>
      <color rgb="005D2A1A"/>
      <sz val="12"/>
    </font>
    <font>
      <name val="Georgia"/>
      <color rgb="0017191C"/>
      <sz val="13.5"/>
    </font>
    <font>
      <name val="Arial"/>
      <color rgb="0017191C"/>
      <sz val="10"/>
    </font>
    <font>
      <name val="Arial"/>
      <i val="1"/>
      <color rgb="005D616C"/>
      <sz val="9"/>
    </font>
    <font>
      <name val="Georgia"/>
      <color rgb="0017191C"/>
      <sz val="16"/>
    </font>
    <font>
      <name val="Arial"/>
      <sz val="11"/>
    </font>
    <font>
      <name val="Arial"/>
      <color rgb="0017191C"/>
      <sz val="10"/>
      <u val="single"/>
    </font>
    <font>
      <name val="Arial"/>
      <b val="1"/>
      <color rgb="00B3261E"/>
      <sz val="12"/>
    </font>
    <font>
      <name val="Arial"/>
      <color rgb="00B3261E"/>
      <sz val="10"/>
    </font>
  </fonts>
  <fills count="7">
    <fill>
      <patternFill/>
    </fill>
    <fill>
      <patternFill patternType="gray125"/>
    </fill>
    <fill>
      <patternFill patternType="solid">
        <fgColor rgb="00FBE1D1"/>
      </patternFill>
    </fill>
    <fill>
      <patternFill patternType="solid">
        <fgColor rgb="0017191C"/>
      </patternFill>
    </fill>
    <fill>
      <patternFill patternType="solid">
        <fgColor rgb="00FCEFE6"/>
      </patternFill>
    </fill>
    <fill>
      <patternFill patternType="solid">
        <fgColor rgb="00F2F2F3"/>
      </patternFill>
    </fill>
    <fill>
      <patternFill patternType="solid">
        <fgColor rgb="00F9E1DF"/>
      </patternFill>
    </fill>
  </fills>
  <borders count="4">
    <border>
      <left/>
      <right/>
      <top/>
      <bottom/>
      <diagonal/>
    </border>
    <border>
      <bottom style="thin">
        <color rgb="00E3E4E7"/>
      </bottom>
    </border>
    <border>
      <left style="thick">
        <color rgb="005D2A1A"/>
      </left>
    </border>
    <border>
      <left style="thick">
        <color rgb="00B3261E"/>
      </left>
    </border>
  </borders>
  <cellStyleXfs count="1">
    <xf numFmtId="0" fontId="0" fillId="0" borderId="0"/>
  </cellStyleXfs>
  <cellXfs count="51">
    <xf numFmtId="0" fontId="0" fillId="0" borderId="0" pivotButton="0" quotePrefix="0" xfId="0"/>
    <xf numFmtId="0" fontId="11" fillId="0" borderId="0" applyAlignment="1" pivotButton="0" quotePrefix="0" xfId="0">
      <alignment vertical="center" wrapText="1"/>
    </xf>
    <xf numFmtId="0" fontId="3" fillId="2" borderId="0" applyAlignment="1" pivotButton="0" quotePrefix="0" xfId="0">
      <alignment vertical="top" wrapText="1"/>
    </xf>
    <xf numFmtId="0" fontId="13" fillId="0" borderId="0" applyAlignment="1" pivotButton="0" quotePrefix="0" xfId="0">
      <alignment vertical="center" wrapText="1"/>
    </xf>
    <xf numFmtId="0" fontId="18" fillId="0" borderId="0" applyAlignment="1" pivotButton="0" quotePrefix="0" xfId="0">
      <alignment vertical="top" wrapText="1"/>
    </xf>
    <xf numFmtId="0" fontId="15" fillId="0" borderId="0" applyAlignment="1" pivotButton="0" quotePrefix="0" xfId="0">
      <alignment vertical="top" wrapText="1"/>
    </xf>
    <xf numFmtId="0" fontId="5" fillId="0" borderId="0" applyAlignment="1" pivotButton="0" quotePrefix="0" xfId="0">
      <alignment vertical="top" wrapText="1"/>
    </xf>
    <xf numFmtId="0" fontId="6" fillId="0" borderId="0" applyAlignment="1" pivotButton="0" quotePrefix="0" xfId="0">
      <alignment vertical="top" wrapText="1"/>
    </xf>
    <xf numFmtId="0" fontId="2" fillId="0" borderId="0" applyAlignment="1" pivotButton="0" quotePrefix="0" xfId="0">
      <alignment vertical="top" wrapText="1"/>
    </xf>
    <xf numFmtId="0" fontId="10" fillId="0" borderId="0" applyAlignment="1" pivotButton="0" quotePrefix="0" xfId="0">
      <alignment vertical="top" wrapText="1"/>
    </xf>
    <xf numFmtId="0" fontId="16" fillId="0" borderId="0" pivotButton="0" quotePrefix="0" xfId="0"/>
    <xf numFmtId="0" fontId="2" fillId="0" borderId="0" pivotButton="0" quotePrefix="0" xfId="0"/>
    <xf numFmtId="0" fontId="3" fillId="2" borderId="0" pivotButton="0" quotePrefix="0" xfId="0"/>
    <xf numFmtId="0" fontId="0" fillId="2" borderId="0" pivotButton="0" quotePrefix="0" xfId="0"/>
    <xf numFmtId="0" fontId="4" fillId="3" borderId="0" applyAlignment="1" pivotButton="0" quotePrefix="0" xfId="0">
      <alignment vertical="center" wrapText="1"/>
    </xf>
    <xf numFmtId="0" fontId="5" fillId="4" borderId="0" pivotButton="0" quotePrefix="0" xfId="0"/>
    <xf numFmtId="164" fontId="5" fillId="4" borderId="0" pivotButton="0" quotePrefix="0" xfId="0"/>
    <xf numFmtId="166" fontId="5" fillId="4" borderId="0" pivotButton="0" quotePrefix="0" xfId="0"/>
    <xf numFmtId="164" fontId="5" fillId="0" borderId="0" pivotButton="0" quotePrefix="0" xfId="0"/>
    <xf numFmtId="166" fontId="5" fillId="0" borderId="0" pivotButton="0" quotePrefix="0" xfId="0"/>
    <xf numFmtId="1" fontId="5" fillId="0" borderId="0" pivotButton="0" quotePrefix="0" xfId="0"/>
    <xf numFmtId="0" fontId="5" fillId="0" borderId="0" pivotButton="0" quotePrefix="0" xfId="0"/>
    <xf numFmtId="0" fontId="7" fillId="0" borderId="0" pivotButton="0" quotePrefix="0" xfId="0"/>
    <xf numFmtId="0" fontId="6" fillId="0" borderId="1" pivotButton="0" quotePrefix="0" xfId="0"/>
    <xf numFmtId="164" fontId="6" fillId="0" borderId="1" pivotButton="0" quotePrefix="0" xfId="0"/>
    <xf numFmtId="0" fontId="5" fillId="0" borderId="1" pivotButton="0" quotePrefix="0" xfId="0"/>
    <xf numFmtId="166" fontId="5" fillId="0" borderId="1" pivotButton="0" quotePrefix="0" xfId="0"/>
    <xf numFmtId="164" fontId="5" fillId="0" borderId="1" pivotButton="0" quotePrefix="0" xfId="0"/>
    <xf numFmtId="1" fontId="5" fillId="0" borderId="1" pivotButton="0" quotePrefix="0" xfId="0"/>
    <xf numFmtId="167" fontId="4" fillId="3" borderId="0" applyAlignment="1" pivotButton="0" quotePrefix="0" xfId="0">
      <alignment vertical="center" wrapText="1"/>
    </xf>
    <xf numFmtId="0" fontId="6" fillId="5" borderId="0" pivotButton="0" quotePrefix="0" xfId="0"/>
    <xf numFmtId="164" fontId="6" fillId="5" borderId="0" pivotButton="0" quotePrefix="0" xfId="0"/>
    <xf numFmtId="168" fontId="5" fillId="0" borderId="0" pivotButton="0" quotePrefix="0" xfId="0"/>
    <xf numFmtId="168" fontId="6" fillId="0" borderId="0" pivotButton="0" quotePrefix="0" xfId="0"/>
    <xf numFmtId="0" fontId="4" fillId="3" borderId="0" applyAlignment="1" pivotButton="0" quotePrefix="0" xfId="0">
      <alignment vertical="center" indent="1"/>
    </xf>
    <xf numFmtId="0" fontId="5" fillId="0" borderId="1" applyAlignment="1" pivotButton="0" quotePrefix="0" xfId="0">
      <alignment indent="1"/>
    </xf>
    <xf numFmtId="0" fontId="2" fillId="0" borderId="0" applyAlignment="1" pivotButton="0" quotePrefix="0" xfId="0">
      <alignment vertical="center" wrapText="1"/>
    </xf>
    <xf numFmtId="0" fontId="17" fillId="0" borderId="0" applyAlignment="1" pivotButton="0" quotePrefix="0" xfId="0">
      <alignment vertical="center" wrapText="1"/>
    </xf>
    <xf numFmtId="0" fontId="12" fillId="2" borderId="2" applyAlignment="1" pivotButton="0" quotePrefix="0" xfId="0">
      <alignment vertical="center" wrapText="1" indent="1"/>
    </xf>
    <xf numFmtId="0" fontId="3" fillId="2" borderId="2" applyAlignment="1" pivotButton="0" quotePrefix="0" xfId="0">
      <alignment vertical="center" wrapText="1" indent="1"/>
    </xf>
    <xf numFmtId="0" fontId="14" fillId="0" borderId="0" applyAlignment="1" pivotButton="0" quotePrefix="0" xfId="0">
      <alignment vertical="center" wrapText="1"/>
    </xf>
    <xf numFmtId="0" fontId="10" fillId="0" borderId="0" applyAlignment="1" pivotButton="0" quotePrefix="0" xfId="0">
      <alignment vertical="center" wrapText="1"/>
    </xf>
    <xf numFmtId="0" fontId="15" fillId="0" borderId="0" applyAlignment="1" pivotButton="0" quotePrefix="0" xfId="0">
      <alignment vertical="center" wrapText="1"/>
    </xf>
    <xf numFmtId="0" fontId="11" fillId="0" borderId="0" pivotButton="0" quotePrefix="0" xfId="0"/>
    <xf numFmtId="0" fontId="19" fillId="6" borderId="3" applyAlignment="1" pivotButton="0" quotePrefix="0" xfId="0">
      <alignment vertical="center" indent="1"/>
    </xf>
    <xf numFmtId="0" fontId="20" fillId="6" borderId="3" applyAlignment="1" pivotButton="0" quotePrefix="0" xfId="0">
      <alignment vertical="center" indent="1"/>
    </xf>
    <xf numFmtId="0" fontId="13" fillId="0" borderId="0" pivotButton="0" quotePrefix="0" xfId="0"/>
    <xf numFmtId="0" fontId="14" fillId="0" borderId="0" pivotButton="0" quotePrefix="0" xfId="0"/>
    <xf numFmtId="0" fontId="5" fillId="4" borderId="0" pivotButton="0" quotePrefix="0" xfId="0"/>
    <xf numFmtId="164" fontId="5" fillId="4" borderId="0" pivotButton="0" quotePrefix="0" xfId="0"/>
    <xf numFmtId="166" fontId="5" fillId="4" borderId="0" pivotButton="0" quotePrefix="0" xfId="0"/>
  </cellXfs>
  <cellStyles count="1">
    <cellStyle name="Normal" xfId="0" builtinId="0" hidden="0"/>
  </cellStyles>
  <dxfs count="6">
    <dxf>
      <font>
        <b val="1"/>
        <strike val="0"/>
        <color rgb="00B3261E"/>
      </font>
      <fill>
        <patternFill patternType="solid">
          <fgColor rgb="00F9E1DF"/>
        </patternFill>
      </fill>
    </dxf>
    <dxf>
      <font>
        <b val="1"/>
        <strike val="0"/>
        <color rgb="007A4A00"/>
      </font>
      <fill>
        <patternFill patternType="solid">
          <fgColor rgb="00FBEFD4"/>
        </patternFill>
      </fill>
    </dxf>
    <dxf>
      <font>
        <strike val="0"/>
        <color rgb="005D616C"/>
      </font>
      <fill>
        <patternFill patternType="solid">
          <fgColor rgb="00F2F2F3"/>
        </patternFill>
      </fill>
    </dxf>
    <dxf>
      <font>
        <strike val="1"/>
        <color rgb="005D616C"/>
      </font>
    </dxf>
    <dxf>
      <font>
        <b val="1"/>
        <strike val="0"/>
        <color rgb="001C6B3B"/>
      </font>
    </dxf>
    <dxf>
      <font>
        <b val="1"/>
        <strike val="0"/>
        <color rgb="007A4A00"/>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charts/chart1.xml><?xml version="1.0" encoding="utf-8"?>
<chartSpace xmlns="http://schemas.openxmlformats.org/drawingml/2006/chart">
  <style val="2"/>
  <chart>
    <title>
      <tx>
        <rich>
          <a:bodyPr xmlns:a="http://schemas.openxmlformats.org/drawingml/2006/main"/>
          <a:p xmlns:a="http://schemas.openxmlformats.org/drawingml/2006/main">
            <a:pPr>
              <a:defRPr sz="1200" b="0">
                <a:solidFill>
                  <a:srgbClr val="17191C"/>
                </a:solidFill>
                <a:latin typeface="Georgia"/>
              </a:defRPr>
            </a:pPr>
            <a:r>
              <a:rPr sz="1200" b="0">
                <a:solidFill>
                  <a:srgbClr val="17191C"/>
                </a:solidFill>
                <a:latin typeface="Georgia"/>
              </a:rPr>
              <a:t>Due each month</a:t>
            </a:r>
            <a:endParaRPr sz="1200" b="0">
              <a:solidFill>
                <a:srgbClr val="17191C"/>
              </a:solidFill>
              <a:latin typeface="Georgia"/>
            </a:endParaRPr>
          </a:p>
        </rich>
      </tx>
      <layout>
        <manualLayout>
          <xMode val="edge"/>
          <yMode val="edge"/>
          <wMode val="factor"/>
          <hMode val="factor"/>
          <x val="0.02"/>
          <y val="0.02"/>
        </manualLayout>
      </layout>
      <overlay val="0"/>
    </title>
    <plotArea>
      <barChart>
        <barDir val="col"/>
        <grouping val="clustered"/>
        <ser>
          <idx val="0"/>
          <order val="0"/>
          <spPr>
            <a:solidFill xmlns:a="http://schemas.openxmlformats.org/drawingml/2006/main">
              <a:srgbClr val="17191C"/>
            </a:solidFill>
            <a:ln xmlns:a="http://schemas.openxmlformats.org/drawingml/2006/main">
              <a:solidFill>
                <a:srgbClr val="17191C"/>
              </a:solidFill>
              <a:prstDash val="solid"/>
            </a:ln>
          </spPr>
          <cat>
            <numRef>
              <f>'Calendar'!$B$5:$M$5</f>
            </numRef>
          </cat>
          <val>
            <numRef>
              <f>'Calendar'!$B$6:$M$6</f>
            </numRef>
          </val>
        </ser>
        <gapWidth val="60"/>
        <axId val="10"/>
        <axId val="100"/>
      </barChart>
      <catAx>
        <axId val="10"/>
        <scaling>
          <orientation val="minMax"/>
        </scaling>
        <delete val="0"/>
        <axPos val="l"/>
        <numFmt formatCode="mmm" sourceLinked="0"/>
        <majorTickMark val="none"/>
        <minorTickMark val="none"/>
        <tickLblPos val="low"/>
        <spPr>
          <a:ln xmlns:a="http://schemas.openxmlformats.org/drawingml/2006/main" w="9525">
            <a:solidFill>
              <a:srgbClr val="CFD1D6"/>
            </a:solidFill>
            <a:prstDash val="solid"/>
          </a:ln>
        </spPr>
        <txPr>
          <a:bodyPr xmlns:a="http://schemas.openxmlformats.org/drawingml/2006/main"/>
          <a:p xmlns:a="http://schemas.openxmlformats.org/drawingml/2006/main">
            <a:pPr>
              <a:defRPr sz="900" b="0">
                <a:solidFill>
                  <a:srgbClr val="5D616C"/>
                </a:solidFill>
                <a:latin typeface="Arial"/>
              </a:defRPr>
            </a:pPr>
            <a:r>
              <a:t/>
            </a:r>
            <a:endParaRPr sz="900" b="0">
              <a:solidFill>
                <a:srgbClr val="5D616C"/>
              </a:solidFill>
              <a:latin typeface="Arial"/>
            </a:endParaRPr>
          </a:p>
        </txPr>
        <crossAx val="100"/>
        <lblOffset val="100"/>
      </catAx>
      <valAx>
        <axId val="100"/>
        <scaling>
          <orientation val="minMax"/>
        </scaling>
        <delete val="0"/>
        <axPos val="l"/>
        <majorGridlines>
          <spPr>
            <a:ln xmlns:a="http://schemas.openxmlformats.org/drawingml/2006/main" w="6350">
              <a:solidFill>
                <a:srgbClr val="E3E4E7"/>
              </a:solidFill>
              <a:prstDash val="solid"/>
            </a:ln>
          </spPr>
        </majorGridlines>
        <numFmt formatCode="£#,##0" sourceLinked="0"/>
        <majorTickMark val="none"/>
        <minorTickMark val="none"/>
        <spPr>
          <a:ln xmlns:a="http://schemas.openxmlformats.org/drawingml/2006/main">
            <a:noFill/>
            <a:prstDash val="solid"/>
          </a:ln>
        </spPr>
        <txPr>
          <a:bodyPr xmlns:a="http://schemas.openxmlformats.org/drawingml/2006/main"/>
          <a:p xmlns:a="http://schemas.openxmlformats.org/drawingml/2006/main">
            <a:pPr>
              <a:defRPr sz="900" b="0">
                <a:solidFill>
                  <a:srgbClr val="5D616C"/>
                </a:solidFill>
                <a:latin typeface="Arial"/>
              </a:defRPr>
            </a:pPr>
            <a:r>
              <a:t/>
            </a:r>
            <a:endParaRPr sz="900" b="0">
              <a:solidFill>
                <a:srgbClr val="5D616C"/>
              </a:solidFill>
              <a:latin typeface="Arial"/>
            </a:endParaRPr>
          </a:p>
        </txPr>
        <crossAx val="10"/>
      </valAx>
    </plotArea>
    <plotVisOnly val="0"/>
    <dispBlanksAs val="gap"/>
  </chart>
</chartSpace>
</file>

<file path=xl/drawings/_rels/drawing1.xml.rels><Relationships xmlns="http://schemas.openxmlformats.org/package/2006/relationships"><Relationship Type="http://schemas.openxmlformats.org/officeDocument/2006/relationships/image" Target="/xl/media/image1.png" Id="rId1"/></Relationships>
</file>

<file path=xl/drawings/_rels/drawing2.xml.rels><Relationships xmlns="http://schemas.openxmlformats.org/package/2006/relationships"><Relationship Type="http://schemas.openxmlformats.org/officeDocument/2006/relationships/image" Target="/xl/media/image1.png" Id="rId1"/></Relationships>
</file>

<file path=xl/drawings/_rels/drawing3.xml.rels><Relationships xmlns="http://schemas.openxmlformats.org/package/2006/relationships"><Relationship Type="http://schemas.openxmlformats.org/officeDocument/2006/relationships/image" Target="/xl/media/image1.png" Id="rId1"/></Relationships>
</file>

<file path=xl/drawings/_rels/drawing4.xml.rels><Relationships xmlns="http://schemas.openxmlformats.org/package/2006/relationships"><Relationship Type="http://schemas.openxmlformats.org/officeDocument/2006/relationships/chart" Target="/xl/charts/chart1.xml" Id="rId1"/><Relationship Type="http://schemas.openxmlformats.org/officeDocument/2006/relationships/image" Target="/xl/media/image1.png" Id="rId2"/></Relationships>
</file>

<file path=xl/drawings/_rels/drawing5.xml.rels><Relationships xmlns="http://schemas.openxmlformats.org/package/2006/relationships"><Relationship Type="http://schemas.openxmlformats.org/officeDocument/2006/relationships/image" Target="/xl/media/image1.png" Id="rId1"/></Relationships>
</file>

<file path=xl/drawings/_rels/drawing6.xml.rels><Relationships xmlns="http://schemas.openxmlformats.org/package/2006/relationships"><Relationship Type="http://schemas.openxmlformats.org/officeDocument/2006/relationships/image" Target="/xl/media/image1.png" Id="rId1"/></Relationships>
</file>

<file path=xl/drawings/_rels/drawing7.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absoluteAnchor>
    <pos x="4552950" y="95250"/>
    <ext cx="1314450" cy="219075"/>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absoluteAnchor>
</wsDr>
</file>

<file path=xl/drawings/drawing2.xml><?xml version="1.0" encoding="utf-8"?>
<wsDr xmlns="http://schemas.openxmlformats.org/drawingml/2006/spreadsheetDrawing">
  <absoluteAnchor>
    <pos x="4552950" y="95250"/>
    <ext cx="1314450" cy="219075"/>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absoluteAnchor>
</wsDr>
</file>

<file path=xl/drawings/drawing3.xml><?xml version="1.0" encoding="utf-8"?>
<wsDr xmlns="http://schemas.openxmlformats.org/drawingml/2006/spreadsheetDrawing">
  <absoluteAnchor>
    <pos x="8553450" y="95250"/>
    <ext cx="1314450" cy="219075"/>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absoluteAnchor>
</wsDr>
</file>

<file path=xl/drawings/drawing4.xml><?xml version="1.0" encoding="utf-8"?>
<wsDr xmlns="http://schemas.openxmlformats.org/drawingml/2006/spreadsheetDrawing">
  <oneCellAnchor>
    <from>
      <col>4</col>
      <colOff>0</colOff>
      <row>23</row>
      <rowOff>0</rowOff>
    </from>
    <ext cx="7920000" cy="252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absoluteAnchor>
    <pos x="7258050" y="95250"/>
    <ext cx="1314450" cy="219075"/>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absoluteAnchor>
</wsDr>
</file>

<file path=xl/drawings/drawing5.xml><?xml version="1.0" encoding="utf-8"?>
<wsDr xmlns="http://schemas.openxmlformats.org/drawingml/2006/spreadsheetDrawing">
  <absoluteAnchor>
    <pos x="8553450" y="95250"/>
    <ext cx="1314450" cy="219075"/>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absoluteAnchor>
</wsDr>
</file>

<file path=xl/drawings/drawing6.xml><?xml version="1.0" encoding="utf-8"?>
<wsDr xmlns="http://schemas.openxmlformats.org/drawingml/2006/spreadsheetDrawing">
  <absoluteAnchor>
    <pos x="5753100" y="95250"/>
    <ext cx="1314450" cy="219075"/>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absoluteAnchor>
</wsDr>
</file>

<file path=xl/drawings/drawing7.xml><?xml version="1.0" encoding="utf-8"?>
<wsDr xmlns="http://schemas.openxmlformats.org/drawingml/2006/spreadsheetDrawing">
  <absoluteAnchor>
    <pos x="4552950" y="95250"/>
    <ext cx="1314450" cy="219075"/>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absolute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2.xml.rels><Relationships xmlns="http://schemas.openxmlformats.org/package/2006/relationships"><Relationship Type="http://schemas.openxmlformats.org/officeDocument/2006/relationships/hyperlink" Target="#'Bills'!A1" TargetMode="External" Id="rId1"/><Relationship Type="http://schemas.openxmlformats.org/officeDocument/2006/relationships/hyperlink" Target="#'Summary'!A1" TargetMode="External" Id="rId2"/><Relationship Type="http://schemas.openxmlformats.org/officeDocument/2006/relationships/hyperlink" Target="#'Calendar'!A1" TargetMode="External" Id="rId3"/><Relationship Type="http://schemas.openxmlformats.org/officeDocument/2006/relationships/hyperlink" Target="#'Lists'!A1" TargetMode="External" Id="rId4"/><Relationship Type="http://schemas.openxmlformats.org/officeDocument/2006/relationships/hyperlink" Target="#'Licence'!A1" TargetMode="External" Id="rId5"/><Relationship Type="http://schemas.openxmlformats.org/officeDocument/2006/relationships/drawing" Target="/xl/drawings/drawing2.xml" Id="rId6"/></Relationships>
</file>

<file path=xl/worksheets/_rels/sheet3.xml.rels><Relationships xmlns="http://schemas.openxmlformats.org/package/2006/relationships"><Relationship Type="http://schemas.openxmlformats.org/officeDocument/2006/relationships/drawing" Target="/xl/drawings/drawing3.xml" Id="rId1"/></Relationships>
</file>

<file path=xl/worksheets/_rels/sheet4.xml.rels><Relationships xmlns="http://schemas.openxmlformats.org/package/2006/relationships"><Relationship Type="http://schemas.openxmlformats.org/officeDocument/2006/relationships/drawing" Target="/xl/drawings/drawing4.xml" Id="rId1"/></Relationships>
</file>

<file path=xl/worksheets/_rels/sheet5.xml.rels><Relationships xmlns="http://schemas.openxmlformats.org/package/2006/relationships"><Relationship Type="http://schemas.openxmlformats.org/officeDocument/2006/relationships/drawing" Target="/xl/drawings/drawing5.xml" Id="rId1"/></Relationships>
</file>

<file path=xl/worksheets/_rels/sheet6.xml.rels><Relationships xmlns="http://schemas.openxmlformats.org/package/2006/relationships"><Relationship Type="http://schemas.openxmlformats.org/officeDocument/2006/relationships/drawing" Target="/xl/drawings/drawing6.xml" Id="rId1"/></Relationships>
</file>

<file path=xl/worksheets/_rels/sheet7.xml.rels><Relationships xmlns="http://schemas.openxmlformats.org/package/2006/relationships"><Relationship Type="http://schemas.openxmlformats.org/officeDocument/2006/relationships/drawing" Target="/xl/drawings/drawing7.xml" Id="rId1"/></Relationships>
</file>

<file path=xl/worksheets/sheet1.xml><?xml version="1.0" encoding="utf-8"?>
<worksheet xmlns="http://schemas.openxmlformats.org/spreadsheetml/2006/main">
  <sheetPr>
    <tabColor rgb="00B3261E"/>
    <outlinePr summaryBelow="1" summaryRight="1"/>
    <pageSetUpPr/>
  </sheetPr>
  <dimension ref="A1:A8"/>
  <sheetViews>
    <sheetView showGridLines="0" workbookViewId="0">
      <selection activeCell="A1" sqref="A1"/>
    </sheetView>
  </sheetViews>
  <sheetFormatPr baseColWidth="8" defaultRowHeight="15"/>
  <cols>
    <col width="90" customWidth="1" min="1" max="1"/>
  </cols>
  <sheetData>
    <row r="1" ht="32" customHeight="1">
      <c r="A1" s="43" t="inlineStr">
        <is>
          <t>Example only</t>
        </is>
      </c>
    </row>
    <row r="2" ht="16" customHeight="1">
      <c r="A2" s="11" t="inlineStr">
        <is>
          <t>A locked, view-only copy so you can see how the pack looks before you buy.</t>
        </is>
      </c>
    </row>
    <row r="3" ht="10" customHeight="1"/>
    <row r="4" ht="26" customHeight="1">
      <c r="A4" s="44" t="inlineStr">
        <is>
          <t>EXAMPLE ONLY. LOCKED. NOT FOR USE.</t>
        </is>
      </c>
    </row>
    <row r="5" ht="20" customHeight="1">
      <c r="A5" s="45" t="inlineStr">
        <is>
          <t>You can't type in it, edit it or use it for real records.</t>
        </is>
      </c>
    </row>
    <row r="6" ht="12" customHeight="1"/>
    <row r="7" ht="22" customHeight="1">
      <c r="A7" s="46" t="inlineStr">
        <is>
          <t>The full pack</t>
        </is>
      </c>
    </row>
    <row r="8" ht="16" customHeight="1">
      <c r="A8" s="47" t="inlineStr">
        <is>
          <t>Unlocked, with room for your own figures, and yours to edit and print. Get it at rulemind.co.uk/packs/</t>
        </is>
      </c>
    </row>
  </sheetData>
  <sheetProtection selectLockedCells="0" selectUnlockedCells="0" sheet="1" objects="0" insertRows="1" insertHyperlinks="1" autoFilter="1" scenarios="0" formatColumns="1" deleteColumns="1" insertColumns="1" pivotTables="1" deleteRows="1" formatCells="1" formatRows="1" sort="1" password="E67C"/>
  <pageMargins left="0.75" right="0.75" top="1" bottom="1" header="0.5" footer="0.5"/>
  <drawing xmlns:r="http://schemas.openxmlformats.org/officeDocument/2006/relationships" r:id="rId1"/>
</worksheet>
</file>

<file path=xl/worksheets/sheet2.xml><?xml version="1.0" encoding="utf-8"?>
<worksheet xmlns="http://schemas.openxmlformats.org/spreadsheetml/2006/main">
  <sheetPr>
    <tabColor rgb="00B3261E"/>
    <outlinePr summaryBelow="1" summaryRight="1"/>
    <pageSetUpPr fitToPage="1"/>
  </sheetPr>
  <dimension ref="A1:A36"/>
  <sheetViews>
    <sheetView showGridLines="0" workbookViewId="0">
      <selection activeCell="A1" sqref="A1"/>
    </sheetView>
  </sheetViews>
  <sheetFormatPr baseColWidth="8" defaultRowHeight="15" outlineLevelCol="0"/>
  <cols>
    <col width="90" customWidth="1" min="1" max="1"/>
  </cols>
  <sheetData>
    <row r="1" ht="32" customHeight="1">
      <c r="A1" s="1" t="inlineStr">
        <is>
          <t>Bills and subscriptions tracker</t>
        </is>
      </c>
    </row>
    <row r="2" ht="15" customHeight="1">
      <c r="A2" s="2" t="inlineStr">
        <is>
          <t>The sample rows show how it works. Replace them with your own.</t>
        </is>
      </c>
    </row>
    <row r="3" ht="8" customHeight="1"/>
    <row r="4" ht="22" customHeight="1">
      <c r="A4" s="3" t="inlineStr">
        <is>
          <t>In this file</t>
        </is>
      </c>
    </row>
    <row r="5" ht="15" customHeight="1">
      <c r="A5" s="4" t="inlineStr">
        <is>
          <t>Bills   ·   You fill in   ·   Every regular payment in one place</t>
        </is>
      </c>
    </row>
    <row r="6" ht="15" customHeight="1">
      <c r="A6" s="4" t="inlineStr">
        <is>
          <t>Summary   ·   Works itself out   ·   What your regular payments cost, and what you could save</t>
        </is>
      </c>
    </row>
    <row r="7" ht="15" customHeight="1">
      <c r="A7" s="4" t="inlineStr">
        <is>
          <t>Calendar   ·   Works itself out   ·   Roughly what leaves your account each month, starting this…</t>
        </is>
      </c>
    </row>
    <row r="8" ht="15" customHeight="1">
      <c r="A8" s="4" t="inlineStr">
        <is>
          <t>Lists   ·   Settings   ·   The drop-down lists the other tabs use</t>
        </is>
      </c>
    </row>
    <row r="9" ht="15" customHeight="1">
      <c r="A9" s="4" t="inlineStr">
        <is>
          <t>Licence   ·   Locked   ·   Who this copy is licensed to</t>
        </is>
      </c>
    </row>
    <row r="10" ht="15" customHeight="1">
      <c r="A10" s="5" t="inlineStr">
        <is>
          <t>Tab colours: orange tabs are where you type, grey tabs work themselves out. Click a name to jump there.</t>
        </is>
      </c>
    </row>
    <row r="11" ht="8" customHeight="1"/>
    <row r="12" ht="22" customHeight="1">
      <c r="A12" s="3" t="inlineStr">
        <is>
          <t>What this does</t>
        </is>
      </c>
    </row>
    <row r="13" ht="45" customHeight="1">
      <c r="A13" s="6" t="inlineStr">
        <is>
          <t>Every direct debit, standing order and subscription in one place, with what each costs a month and a year. It works out the next payment date, warns you before a deal ends so you can shop around, shows what you'd save by cancelling, and lays out the next 12 months.</t>
        </is>
      </c>
    </row>
    <row r="14" ht="8" customHeight="1"/>
    <row r="15" ht="22" customHeight="1">
      <c r="A15" s="3" t="inlineStr">
        <is>
          <t>How to use it</t>
        </is>
      </c>
    </row>
    <row r="16" ht="30" customHeight="1">
      <c r="A16" s="6" t="inlineStr">
        <is>
          <t>1. Bills tab: one row per payment. Type the name, pick Bill or Subscription, a category, the amount and how often it's paid.</t>
        </is>
      </c>
    </row>
    <row r="17" ht="15" customHeight="1">
      <c r="A17" s="6" t="inlineStr">
        <is>
          <t>2. Type any payment date (last month's is fine). The next payment date works itself out.</t>
        </is>
      </c>
    </row>
    <row r="18" ht="30" customHeight="1">
      <c r="A18" s="6" t="inlineStr">
        <is>
          <t>3. If it's a deal or contract, type the date it ends. Amber = ends within 30 days; red = already ended (you may be paying a higher rate).</t>
        </is>
      </c>
    </row>
    <row r="19" ht="15" customHeight="1">
      <c r="A19" s="6" t="inlineStr">
        <is>
          <t>4. Mark each one Keep, Review or Cancel. Summary shows what cancelling would save.</t>
        </is>
      </c>
    </row>
    <row r="20" ht="30" customHeight="1">
      <c r="A20" s="6" t="inlineStr">
        <is>
          <t>5. Calendar: the next 12 months, so you can see the expensive months coming (insurance, car tax, TV Licence).</t>
        </is>
      </c>
    </row>
    <row r="21" ht="8" customHeight="1"/>
    <row r="22" ht="15" customHeight="1">
      <c r="A22" s="7" t="inlineStr">
        <is>
          <t>Peach cells = type here. White cells work themselves out, so leave them alone.</t>
        </is>
      </c>
    </row>
    <row r="23" ht="15" customHeight="1">
      <c r="A23" s="6" t="inlineStr">
        <is>
          <t>Works in Excel (2016 or later, Mac or Windows) and Google Sheets. No macros.</t>
        </is>
      </c>
    </row>
    <row r="24" ht="8" customHeight="1"/>
    <row r="25" ht="22" customHeight="1">
      <c r="A25" s="3" t="inlineStr">
        <is>
          <t>Tips</t>
        </is>
      </c>
    </row>
    <row r="26" ht="30" customHeight="1">
      <c r="A26" s="6" t="inlineStr">
        <is>
          <t>Your bank's app lists your direct debits and standing orders. Copy them in first, then add card subscriptions from your statements.</t>
        </is>
      </c>
    </row>
    <row r="27" ht="30" customHeight="1">
      <c r="A27" s="6" t="inlineStr">
        <is>
          <t>Set a reminder 3 to 4 weeks before insurance and energy deals end. Quotes are often cheaper then.</t>
        </is>
      </c>
    </row>
    <row r="28" ht="15" customHeight="1">
      <c r="A28" s="6" t="inlineStr">
        <is>
          <t>Council tax is usually 10 monthly payments from April. You can ask your council for 12.</t>
        </is>
      </c>
    </row>
    <row r="29" ht="8" customHeight="1"/>
    <row r="30" ht="22" customHeight="1">
      <c r="A30" s="3" t="inlineStr">
        <is>
          <t>Free, impartial help (checked 30 September 2026)</t>
        </is>
      </c>
    </row>
    <row r="31" ht="15" customHeight="1">
      <c r="A31" s="6" t="inlineStr">
        <is>
          <t>MoneyHelper, cutting your bills: https://www.moneyhelper.org.uk/en/everyday-money/budgeting</t>
        </is>
      </c>
    </row>
    <row r="32" ht="30" customHeight="1">
      <c r="A32" s="6" t="inlineStr">
        <is>
          <t>Ofgem, switching energy supplier: https://www.ofgem.gov.uk/information-consumers/energy-advice-households/switching-energy-supplier-or-tariff</t>
        </is>
      </c>
    </row>
    <row r="33" ht="15" customHeight="1">
      <c r="A33" s="6" t="inlineStr">
        <is>
          <t>Ofcom, broadband and phone deals: https://www.ofcom.org.uk/phones-and-broadband</t>
        </is>
      </c>
    </row>
    <row r="34" ht="8" customHeight="1"/>
    <row r="35" ht="30" customHeight="1">
      <c r="A35" s="8" t="inlineStr">
        <is>
          <t>This file helps you plan and keep track. It adds up the numbers you give it. It isn't financial advice, and it can't tell you what is right for your situation.</t>
        </is>
      </c>
    </row>
    <row r="36" ht="30" customHeight="1">
      <c r="A36" s="9" t="inlineStr">
        <is>
          <t>© RuleMind · rulemind.co.uk. For your own household use. Please don't share or resell this file.</t>
        </is>
      </c>
    </row>
  </sheetData>
  <sheetProtection selectLockedCells="0" selectUnlockedCells="0" sheet="1" objects="0" insertRows="1" insertHyperlinks="1" autoFilter="1" scenarios="0" formatColumns="1" deleteColumns="1" insertColumns="1" pivotTables="1" deleteRows="1" formatCells="1" formatRows="1" sort="1" password="8864"/>
  <hyperlinks>
    <hyperlink xmlns:r="http://schemas.openxmlformats.org/officeDocument/2006/relationships" ref="A5" r:id="rId1"/>
    <hyperlink xmlns:r="http://schemas.openxmlformats.org/officeDocument/2006/relationships" ref="A6" r:id="rId2"/>
    <hyperlink xmlns:r="http://schemas.openxmlformats.org/officeDocument/2006/relationships" ref="A7" r:id="rId3"/>
    <hyperlink xmlns:r="http://schemas.openxmlformats.org/officeDocument/2006/relationships" ref="A8" r:id="rId4"/>
    <hyperlink xmlns:r="http://schemas.openxmlformats.org/officeDocument/2006/relationships" ref="A9" r:id="rId5"/>
  </hyperlinks>
  <pageMargins left="0.75" right="0.75" top="1" bottom="1" header="0.5" footer="0.5"/>
  <pageSetup orientation="portrait" fitToHeight="0" fitToWidth="1"/>
  <headerFooter>
    <oddHeader>&amp;C&amp;12 &amp;KB3261EEXAMPLE ONLY. LOCKED. NOT FOR USE. Buy the full pack at rulemind.co.uk</oddHeader>
    <oddFooter>&amp;L&amp;8 RuleMind · rulemind.co.uk&amp;C&amp;KB3261EEXAMPLE ONLY. LOCKED. NOT FOR USE. Buy the full pack at rulemind.co.uk&amp;R&amp;8 Page &amp;P of &amp;N</oddFooter>
    <evenHeader/>
    <evenFooter/>
    <firstHeader/>
    <firstFooter/>
  </headerFooter>
  <drawing xmlns:r="http://schemas.openxmlformats.org/officeDocument/2006/relationships" r:id="rId6"/>
</worksheet>
</file>

<file path=xl/worksheets/sheet3.xml><?xml version="1.0" encoding="utf-8"?>
<worksheet xmlns="http://schemas.openxmlformats.org/spreadsheetml/2006/main">
  <sheetPr>
    <tabColor rgb="00B3261E"/>
    <outlinePr summaryBelow="1" summaryRight="1"/>
    <pageSetUpPr fitToPage="1"/>
  </sheetPr>
  <dimension ref="A1:P65"/>
  <sheetViews>
    <sheetView showGridLines="0" workbookViewId="0">
      <pane xSplit="1" ySplit="5" topLeftCell="B6" activePane="bottomRight" state="frozen"/>
      <selection pane="topRight"/>
      <selection pane="bottomLeft"/>
      <selection pane="bottomRight" activeCell="A1" sqref="A1"/>
    </sheetView>
  </sheetViews>
  <sheetFormatPr baseColWidth="8" defaultRowHeight="15" outlineLevelCol="0"/>
  <cols>
    <col width="26" customWidth="1" min="1" max="1"/>
    <col width="14" customWidth="1" min="2" max="2"/>
    <col width="20" customWidth="1" min="3" max="3"/>
    <col width="12" customWidth="1" min="4" max="4"/>
    <col width="12" customWidth="1" min="5" max="5"/>
    <col width="15" customWidth="1" min="6" max="6"/>
    <col width="15" customWidth="1" min="7" max="7"/>
    <col width="13" customWidth="1" min="8" max="8"/>
    <col width="13" customWidth="1" min="9" max="9"/>
    <col width="15" customWidth="1" min="10" max="10"/>
    <col width="12" customWidth="1" min="11" max="11"/>
    <col width="30" customWidth="1" min="12" max="12"/>
    <col width="14" customWidth="1" min="13" max="13"/>
    <col width="30" customWidth="1" min="14" max="14"/>
    <col hidden="1" width="13" customWidth="1" min="15" max="15"/>
    <col hidden="1" width="13" customWidth="1" min="16" max="16"/>
  </cols>
  <sheetData>
    <row r="1" ht="32" customHeight="1">
      <c r="A1" s="10" t="inlineStr">
        <is>
          <t>Bills and subscriptions</t>
        </is>
      </c>
    </row>
    <row r="2">
      <c r="A2" s="11" t="inlineStr">
        <is>
          <t>Every regular payment in one place. Deals ending within 30 days turn amber; ended deals turn red.</t>
        </is>
      </c>
    </row>
    <row r="3">
      <c r="A3" s="12" t="inlineStr">
        <is>
          <t>Sample rows show how it works. Peach cells are the ones you type in; white cells work themselves out. Replace the sample rows with your own.</t>
        </is>
      </c>
      <c r="B3" s="13" t="n"/>
      <c r="C3" s="13" t="n"/>
      <c r="D3" s="13" t="n"/>
      <c r="E3" s="13" t="n"/>
      <c r="F3" s="13" t="n"/>
      <c r="G3" s="13" t="n"/>
      <c r="H3" s="13" t="n"/>
      <c r="I3" s="13" t="n"/>
      <c r="J3" s="13" t="n"/>
      <c r="K3" s="13" t="n"/>
      <c r="L3" s="13" t="n"/>
      <c r="M3" s="13" t="n"/>
      <c r="N3" s="13" t="n"/>
    </row>
    <row r="4"/>
    <row r="5" ht="30" customHeight="1">
      <c r="A5" s="14" t="inlineStr">
        <is>
          <t>Name</t>
        </is>
      </c>
      <c r="B5" s="14" t="inlineStr">
        <is>
          <t>Bill or subscription</t>
        </is>
      </c>
      <c r="C5" s="14" t="inlineStr">
        <is>
          <t>Category</t>
        </is>
      </c>
      <c r="D5" s="14" t="inlineStr">
        <is>
          <t>Amount (£)</t>
        </is>
      </c>
      <c r="E5" s="14" t="inlineStr">
        <is>
          <t>How often</t>
        </is>
      </c>
      <c r="F5" s="14" t="inlineStr">
        <is>
          <t>A payment date</t>
        </is>
      </c>
      <c r="G5" s="14" t="inlineStr">
        <is>
          <t>Deal or contract ends</t>
        </is>
      </c>
      <c r="H5" s="14" t="inlineStr">
        <is>
          <t>Cost a month</t>
        </is>
      </c>
      <c r="I5" s="14" t="inlineStr">
        <is>
          <t>Cost a year</t>
        </is>
      </c>
      <c r="J5" s="14" t="inlineStr">
        <is>
          <t>Next payment</t>
        </is>
      </c>
      <c r="K5" s="14" t="inlineStr">
        <is>
          <t>Days to deal end</t>
        </is>
      </c>
      <c r="L5" s="14" t="inlineStr">
        <is>
          <t>Status</t>
        </is>
      </c>
      <c r="M5" s="14" t="inlineStr">
        <is>
          <t>Keep, review or cancel</t>
        </is>
      </c>
      <c r="N5" s="14" t="inlineStr">
        <is>
          <t>Notes</t>
        </is>
      </c>
    </row>
    <row r="6">
      <c r="A6" s="48" t="inlineStr">
        <is>
          <t>Rent</t>
        </is>
      </c>
      <c r="B6" s="48" t="inlineStr">
        <is>
          <t>Bill</t>
        </is>
      </c>
      <c r="C6" s="48" t="inlineStr">
        <is>
          <t>Housing</t>
        </is>
      </c>
      <c r="D6" s="49" t="n">
        <v>850</v>
      </c>
      <c r="E6" s="48" t="inlineStr">
        <is>
          <t>Monthly</t>
        </is>
      </c>
      <c r="F6" s="50" t="n">
        <v>46266</v>
      </c>
      <c r="G6" s="50" t="n"/>
      <c r="H6" s="18">
        <f>IF(OR(D6="",E6=""),"",D6*IF(E6="Weekly",52/12,IF(E6="Monthly",1,IF(E6="Quarterly",1/3,IF(E6="Yearly",1/12,0)))))</f>
        <v/>
      </c>
      <c r="I6" s="18">
        <f>IF(H6="","",H6*12)</f>
        <v/>
      </c>
      <c r="J6" s="19">
        <f>IF(OR(F6="",E6=""),"",IF(F6&gt;=TODAY(),F6,IF(E6="Weekly",F6+7*CEILING((TODAY()-F6)/7,1),IF(EDATE(F6,CEILING(DATEDIF(F6,TODAY(),"m")/IF(E6="Quarterly",3,IF(E6="Yearly",12,1)),1)*IF(E6="Quarterly",3,IF(E6="Yearly",12,1)))&gt;=TODAY(),EDATE(F6,CEILING(DATEDIF(F6,TODAY(),"m")/IF(E6="Quarterly",3,IF(E6="Yearly",12,1)),1)*IF(E6="Quarterly",3,IF(E6="Yearly",12,1))),EDATE(F6,(CEILING(DATEDIF(F6,TODAY(),"m")/IF(E6="Quarterly",3,IF(E6="Yearly",12,1)),1)+1)*IF(E6="Quarterly",3,IF(E6="Yearly",12,1)))))))</f>
        <v/>
      </c>
      <c r="K6" s="20">
        <f>IF(G6="","",G6-TODAY())</f>
        <v/>
      </c>
      <c r="L6" s="21">
        <f>IF(A6="","",IF(M6="Cancel","To cancel: saves "&amp;TEXT(N(I6),"£#,##0")&amp;" a year",IF(G6="","No end date",IF(K6&lt;0,"Deal ended: check the price",IF(K6&lt;=30,"Deal ends in "&amp;K6&amp;" days: shop around","OK")))))</f>
        <v/>
      </c>
      <c r="M6" s="48" t="inlineStr">
        <is>
          <t>Keep</t>
        </is>
      </c>
      <c r="N6" s="48" t="inlineStr">
        <is>
          <t>Standing order</t>
        </is>
      </c>
      <c r="O6" s="22">
        <f>IF(OR(J6="",M6="Cancel"),"",J6+ROW()/100000)</f>
        <v/>
      </c>
      <c r="P6" s="22">
        <f>IF(N(I6)&gt;0,I6+ROW()/10000000,"")</f>
        <v/>
      </c>
    </row>
    <row r="7">
      <c r="A7" s="48" t="inlineStr">
        <is>
          <t>Council tax</t>
        </is>
      </c>
      <c r="B7" s="48" t="inlineStr">
        <is>
          <t>Bill</t>
        </is>
      </c>
      <c r="C7" s="48" t="inlineStr">
        <is>
          <t>Council tax</t>
        </is>
      </c>
      <c r="D7" s="49" t="n">
        <v>140</v>
      </c>
      <c r="E7" s="48" t="inlineStr">
        <is>
          <t>Monthly</t>
        </is>
      </c>
      <c r="F7" s="50" t="n">
        <v>46280</v>
      </c>
      <c r="G7" s="50" t="n"/>
      <c r="H7" s="18">
        <f>IF(OR(D7="",E7=""),"",D7*IF(E7="Weekly",52/12,IF(E7="Monthly",1,IF(E7="Quarterly",1/3,IF(E7="Yearly",1/12,0)))))</f>
        <v/>
      </c>
      <c r="I7" s="18">
        <f>IF(H7="","",H7*12)</f>
        <v/>
      </c>
      <c r="J7" s="19">
        <f>IF(OR(F7="",E7=""),"",IF(F7&gt;=TODAY(),F7,IF(E7="Weekly",F7+7*CEILING((TODAY()-F7)/7,1),IF(EDATE(F7,CEILING(DATEDIF(F7,TODAY(),"m")/IF(E7="Quarterly",3,IF(E7="Yearly",12,1)),1)*IF(E7="Quarterly",3,IF(E7="Yearly",12,1)))&gt;=TODAY(),EDATE(F7,CEILING(DATEDIF(F7,TODAY(),"m")/IF(E7="Quarterly",3,IF(E7="Yearly",12,1)),1)*IF(E7="Quarterly",3,IF(E7="Yearly",12,1))),EDATE(F7,(CEILING(DATEDIF(F7,TODAY(),"m")/IF(E7="Quarterly",3,IF(E7="Yearly",12,1)),1)+1)*IF(E7="Quarterly",3,IF(E7="Yearly",12,1)))))))</f>
        <v/>
      </c>
      <c r="K7" s="20">
        <f>IF(G7="","",G7-TODAY())</f>
        <v/>
      </c>
      <c r="L7" s="21">
        <f>IF(A7="","",IF(M7="Cancel","To cancel: saves "&amp;TEXT(N(I7),"£#,##0")&amp;" a year",IF(G7="","No end date",IF(K7&lt;0,"Deal ended: check the price",IF(K7&lt;=30,"Deal ends in "&amp;K7&amp;" days: shop around","OK")))))</f>
        <v/>
      </c>
      <c r="M7" s="48" t="inlineStr">
        <is>
          <t>Keep</t>
        </is>
      </c>
      <c r="N7" s="48" t="inlineStr">
        <is>
          <t>10 payments a year from April; set to 12 if you asked</t>
        </is>
      </c>
      <c r="O7" s="22">
        <f>IF(OR(J7="",M7="Cancel"),"",J7+ROW()/100000)</f>
        <v/>
      </c>
      <c r="P7" s="22">
        <f>IF(N(I7)&gt;0,I7+ROW()/10000000,"")</f>
        <v/>
      </c>
    </row>
    <row r="8">
      <c r="A8" s="48" t="inlineStr">
        <is>
          <t>Octopus Energy</t>
        </is>
      </c>
      <c r="B8" s="48" t="inlineStr">
        <is>
          <t>Bill</t>
        </is>
      </c>
      <c r="C8" s="48" t="inlineStr">
        <is>
          <t>Energy</t>
        </is>
      </c>
      <c r="D8" s="49" t="n">
        <v>118</v>
      </c>
      <c r="E8" s="48" t="inlineStr">
        <is>
          <t>Monthly</t>
        </is>
      </c>
      <c r="F8" s="50" t="n">
        <v>46285</v>
      </c>
      <c r="G8" s="50" t="n">
        <v>46340</v>
      </c>
      <c r="H8" s="18">
        <f>IF(OR(D8="",E8=""),"",D8*IF(E8="Weekly",52/12,IF(E8="Monthly",1,IF(E8="Quarterly",1/3,IF(E8="Yearly",1/12,0)))))</f>
        <v/>
      </c>
      <c r="I8" s="18">
        <f>IF(H8="","",H8*12)</f>
        <v/>
      </c>
      <c r="J8" s="19">
        <f>IF(OR(F8="",E8=""),"",IF(F8&gt;=TODAY(),F8,IF(E8="Weekly",F8+7*CEILING((TODAY()-F8)/7,1),IF(EDATE(F8,CEILING(DATEDIF(F8,TODAY(),"m")/IF(E8="Quarterly",3,IF(E8="Yearly",12,1)),1)*IF(E8="Quarterly",3,IF(E8="Yearly",12,1)))&gt;=TODAY(),EDATE(F8,CEILING(DATEDIF(F8,TODAY(),"m")/IF(E8="Quarterly",3,IF(E8="Yearly",12,1)),1)*IF(E8="Quarterly",3,IF(E8="Yearly",12,1))),EDATE(F8,(CEILING(DATEDIF(F8,TODAY(),"m")/IF(E8="Quarterly",3,IF(E8="Yearly",12,1)),1)+1)*IF(E8="Quarterly",3,IF(E8="Yearly",12,1)))))))</f>
        <v/>
      </c>
      <c r="K8" s="20">
        <f>IF(G8="","",G8-TODAY())</f>
        <v/>
      </c>
      <c r="L8" s="21">
        <f>IF(A8="","",IF(M8="Cancel","To cancel: saves "&amp;TEXT(N(I8),"£#,##0")&amp;" a year",IF(G8="","No end date",IF(K8&lt;0,"Deal ended: check the price",IF(K8&lt;=30,"Deal ends in "&amp;K8&amp;" days: shop around","OK")))))</f>
        <v/>
      </c>
      <c r="M8" s="48" t="inlineStr">
        <is>
          <t>Review</t>
        </is>
      </c>
      <c r="N8" s="48" t="inlineStr">
        <is>
          <t>Fixed deal ends in November</t>
        </is>
      </c>
      <c r="O8" s="22">
        <f>IF(OR(J8="",M8="Cancel"),"",J8+ROW()/100000)</f>
        <v/>
      </c>
      <c r="P8" s="22">
        <f>IF(N(I8)&gt;0,I8+ROW()/10000000,"")</f>
        <v/>
      </c>
    </row>
    <row r="9">
      <c r="A9" s="48" t="inlineStr">
        <is>
          <t>Water</t>
        </is>
      </c>
      <c r="B9" s="48" t="inlineStr">
        <is>
          <t>Bill</t>
        </is>
      </c>
      <c r="C9" s="48" t="inlineStr">
        <is>
          <t>Water</t>
        </is>
      </c>
      <c r="D9" s="49" t="n">
        <v>39.5</v>
      </c>
      <c r="E9" s="48" t="inlineStr">
        <is>
          <t>Monthly</t>
        </is>
      </c>
      <c r="F9" s="50" t="n">
        <v>46270</v>
      </c>
      <c r="G9" s="50" t="n"/>
      <c r="H9" s="18">
        <f>IF(OR(D9="",E9=""),"",D9*IF(E9="Weekly",52/12,IF(E9="Monthly",1,IF(E9="Quarterly",1/3,IF(E9="Yearly",1/12,0)))))</f>
        <v/>
      </c>
      <c r="I9" s="18">
        <f>IF(H9="","",H9*12)</f>
        <v/>
      </c>
      <c r="J9" s="19">
        <f>IF(OR(F9="",E9=""),"",IF(F9&gt;=TODAY(),F9,IF(E9="Weekly",F9+7*CEILING((TODAY()-F9)/7,1),IF(EDATE(F9,CEILING(DATEDIF(F9,TODAY(),"m")/IF(E9="Quarterly",3,IF(E9="Yearly",12,1)),1)*IF(E9="Quarterly",3,IF(E9="Yearly",12,1)))&gt;=TODAY(),EDATE(F9,CEILING(DATEDIF(F9,TODAY(),"m")/IF(E9="Quarterly",3,IF(E9="Yearly",12,1)),1)*IF(E9="Quarterly",3,IF(E9="Yearly",12,1))),EDATE(F9,(CEILING(DATEDIF(F9,TODAY(),"m")/IF(E9="Quarterly",3,IF(E9="Yearly",12,1)),1)+1)*IF(E9="Quarterly",3,IF(E9="Yearly",12,1)))))))</f>
        <v/>
      </c>
      <c r="K9" s="20">
        <f>IF(G9="","",G9-TODAY())</f>
        <v/>
      </c>
      <c r="L9" s="21">
        <f>IF(A9="","",IF(M9="Cancel","To cancel: saves "&amp;TEXT(N(I9),"£#,##0")&amp;" a year",IF(G9="","No end date",IF(K9&lt;0,"Deal ended: check the price",IF(K9&lt;=30,"Deal ends in "&amp;K9&amp;" days: shop around","OK")))))</f>
        <v/>
      </c>
      <c r="M9" s="48" t="inlineStr">
        <is>
          <t>Keep</t>
        </is>
      </c>
      <c r="N9" s="48" t="inlineStr"/>
      <c r="O9" s="22">
        <f>IF(OR(J9="",M9="Cancel"),"",J9+ROW()/100000)</f>
        <v/>
      </c>
      <c r="P9" s="22">
        <f>IF(N(I9)&gt;0,I9+ROW()/10000000,"")</f>
        <v/>
      </c>
    </row>
    <row r="10">
      <c r="A10" s="48" t="inlineStr">
        <is>
          <t>Broadband</t>
        </is>
      </c>
      <c r="B10" s="48" t="inlineStr">
        <is>
          <t>Bill</t>
        </is>
      </c>
      <c r="C10" s="48" t="inlineStr">
        <is>
          <t>Phone and internet</t>
        </is>
      </c>
      <c r="D10" s="49" t="n">
        <v>32</v>
      </c>
      <c r="E10" s="48" t="inlineStr">
        <is>
          <t>Monthly</t>
        </is>
      </c>
      <c r="F10" s="50" t="n">
        <v>46277</v>
      </c>
      <c r="G10" s="50" t="n">
        <v>46315</v>
      </c>
      <c r="H10" s="18">
        <f>IF(OR(D10="",E10=""),"",D10*IF(E10="Weekly",52/12,IF(E10="Monthly",1,IF(E10="Quarterly",1/3,IF(E10="Yearly",1/12,0)))))</f>
        <v/>
      </c>
      <c r="I10" s="18">
        <f>IF(H10="","",H10*12)</f>
        <v/>
      </c>
      <c r="J10" s="19">
        <f>IF(OR(F10="",E10=""),"",IF(F10&gt;=TODAY(),F10,IF(E10="Weekly",F10+7*CEILING((TODAY()-F10)/7,1),IF(EDATE(F10,CEILING(DATEDIF(F10,TODAY(),"m")/IF(E10="Quarterly",3,IF(E10="Yearly",12,1)),1)*IF(E10="Quarterly",3,IF(E10="Yearly",12,1)))&gt;=TODAY(),EDATE(F10,CEILING(DATEDIF(F10,TODAY(),"m")/IF(E10="Quarterly",3,IF(E10="Yearly",12,1)),1)*IF(E10="Quarterly",3,IF(E10="Yearly",12,1))),EDATE(F10,(CEILING(DATEDIF(F10,TODAY(),"m")/IF(E10="Quarterly",3,IF(E10="Yearly",12,1)),1)+1)*IF(E10="Quarterly",3,IF(E10="Yearly",12,1)))))))</f>
        <v/>
      </c>
      <c r="K10" s="20">
        <f>IF(G10="","",G10-TODAY())</f>
        <v/>
      </c>
      <c r="L10" s="21">
        <f>IF(A10="","",IF(M10="Cancel","To cancel: saves "&amp;TEXT(N(I10),"£#,##0")&amp;" a year",IF(G10="","No end date",IF(K10&lt;0,"Deal ended: check the price",IF(K10&lt;=30,"Deal ends in "&amp;K10&amp;" days: shop around","OK")))))</f>
        <v/>
      </c>
      <c r="M10" s="48" t="inlineStr">
        <is>
          <t>Review</t>
        </is>
      </c>
      <c r="N10" s="48" t="inlineStr">
        <is>
          <t>Price rises after the deal ends</t>
        </is>
      </c>
      <c r="O10" s="22">
        <f>IF(OR(J10="",M10="Cancel"),"",J10+ROW()/100000)</f>
        <v/>
      </c>
      <c r="P10" s="22">
        <f>IF(N(I10)&gt;0,I10+ROW()/10000000,"")</f>
        <v/>
      </c>
    </row>
    <row r="11">
      <c r="A11" s="48" t="inlineStr">
        <is>
          <t>Mobile phone</t>
        </is>
      </c>
      <c r="B11" s="48" t="inlineStr">
        <is>
          <t>Bill</t>
        </is>
      </c>
      <c r="C11" s="48" t="inlineStr">
        <is>
          <t>Phone and internet</t>
        </is>
      </c>
      <c r="D11" s="49" t="n">
        <v>12</v>
      </c>
      <c r="E11" s="48" t="inlineStr">
        <is>
          <t>Monthly</t>
        </is>
      </c>
      <c r="F11" s="50" t="n">
        <v>46273</v>
      </c>
      <c r="G11" s="50" t="n">
        <v>46454</v>
      </c>
      <c r="H11" s="18">
        <f>IF(OR(D11="",E11=""),"",D11*IF(E11="Weekly",52/12,IF(E11="Monthly",1,IF(E11="Quarterly",1/3,IF(E11="Yearly",1/12,0)))))</f>
        <v/>
      </c>
      <c r="I11" s="18">
        <f>IF(H11="","",H11*12)</f>
        <v/>
      </c>
      <c r="J11" s="19">
        <f>IF(OR(F11="",E11=""),"",IF(F11&gt;=TODAY(),F11,IF(E11="Weekly",F11+7*CEILING((TODAY()-F11)/7,1),IF(EDATE(F11,CEILING(DATEDIF(F11,TODAY(),"m")/IF(E11="Quarterly",3,IF(E11="Yearly",12,1)),1)*IF(E11="Quarterly",3,IF(E11="Yearly",12,1)))&gt;=TODAY(),EDATE(F11,CEILING(DATEDIF(F11,TODAY(),"m")/IF(E11="Quarterly",3,IF(E11="Yearly",12,1)),1)*IF(E11="Quarterly",3,IF(E11="Yearly",12,1))),EDATE(F11,(CEILING(DATEDIF(F11,TODAY(),"m")/IF(E11="Quarterly",3,IF(E11="Yearly",12,1)),1)+1)*IF(E11="Quarterly",3,IF(E11="Yearly",12,1)))))))</f>
        <v/>
      </c>
      <c r="K11" s="20">
        <f>IF(G11="","",G11-TODAY())</f>
        <v/>
      </c>
      <c r="L11" s="21">
        <f>IF(A11="","",IF(M11="Cancel","To cancel: saves "&amp;TEXT(N(I11),"£#,##0")&amp;" a year",IF(G11="","No end date",IF(K11&lt;0,"Deal ended: check the price",IF(K11&lt;=30,"Deal ends in "&amp;K11&amp;" days: shop around","OK")))))</f>
        <v/>
      </c>
      <c r="M11" s="48" t="inlineStr">
        <is>
          <t>Keep</t>
        </is>
      </c>
      <c r="N11" s="48" t="inlineStr">
        <is>
          <t>SIM only</t>
        </is>
      </c>
      <c r="O11" s="22">
        <f>IF(OR(J11="",M11="Cancel"),"",J11+ROW()/100000)</f>
        <v/>
      </c>
      <c r="P11" s="22">
        <f>IF(N(I11)&gt;0,I11+ROW()/10000000,"")</f>
        <v/>
      </c>
    </row>
    <row r="12">
      <c r="A12" s="48" t="inlineStr">
        <is>
          <t>Car insurance</t>
        </is>
      </c>
      <c r="B12" s="48" t="inlineStr">
        <is>
          <t>Bill</t>
        </is>
      </c>
      <c r="C12" s="48" t="inlineStr">
        <is>
          <t>Insurance</t>
        </is>
      </c>
      <c r="D12" s="49" t="n">
        <v>486</v>
      </c>
      <c r="E12" s="48" t="inlineStr">
        <is>
          <t>Yearly</t>
        </is>
      </c>
      <c r="F12" s="50" t="n">
        <v>46056</v>
      </c>
      <c r="G12" s="50" t="n">
        <v>46421</v>
      </c>
      <c r="H12" s="18">
        <f>IF(OR(D12="",E12=""),"",D12*IF(E12="Weekly",52/12,IF(E12="Monthly",1,IF(E12="Quarterly",1/3,IF(E12="Yearly",1/12,0)))))</f>
        <v/>
      </c>
      <c r="I12" s="18">
        <f>IF(H12="","",H12*12)</f>
        <v/>
      </c>
      <c r="J12" s="19">
        <f>IF(OR(F12="",E12=""),"",IF(F12&gt;=TODAY(),F12,IF(E12="Weekly",F12+7*CEILING((TODAY()-F12)/7,1),IF(EDATE(F12,CEILING(DATEDIF(F12,TODAY(),"m")/IF(E12="Quarterly",3,IF(E12="Yearly",12,1)),1)*IF(E12="Quarterly",3,IF(E12="Yearly",12,1)))&gt;=TODAY(),EDATE(F12,CEILING(DATEDIF(F12,TODAY(),"m")/IF(E12="Quarterly",3,IF(E12="Yearly",12,1)),1)*IF(E12="Quarterly",3,IF(E12="Yearly",12,1))),EDATE(F12,(CEILING(DATEDIF(F12,TODAY(),"m")/IF(E12="Quarterly",3,IF(E12="Yearly",12,1)),1)+1)*IF(E12="Quarterly",3,IF(E12="Yearly",12,1)))))))</f>
        <v/>
      </c>
      <c r="K12" s="20">
        <f>IF(G12="","",G12-TODAY())</f>
        <v/>
      </c>
      <c r="L12" s="21">
        <f>IF(A12="","",IF(M12="Cancel","To cancel: saves "&amp;TEXT(N(I12),"£#,##0")&amp;" a year",IF(G12="","No end date",IF(K12&lt;0,"Deal ended: check the price",IF(K12&lt;=30,"Deal ends in "&amp;K12&amp;" days: shop around","OK")))))</f>
        <v/>
      </c>
      <c r="M12" s="48" t="inlineStr">
        <is>
          <t>Review</t>
        </is>
      </c>
      <c r="N12" s="48" t="inlineStr">
        <is>
          <t>Get quotes 3 to 4 weeks before renewal</t>
        </is>
      </c>
      <c r="O12" s="22">
        <f>IF(OR(J12="",M12="Cancel"),"",J12+ROW()/100000)</f>
        <v/>
      </c>
      <c r="P12" s="22">
        <f>IF(N(I12)&gt;0,I12+ROW()/10000000,"")</f>
        <v/>
      </c>
    </row>
    <row r="13">
      <c r="A13" s="48" t="inlineStr">
        <is>
          <t>Home contents insurance</t>
        </is>
      </c>
      <c r="B13" s="48" t="inlineStr">
        <is>
          <t>Bill</t>
        </is>
      </c>
      <c r="C13" s="48" t="inlineStr">
        <is>
          <t>Insurance</t>
        </is>
      </c>
      <c r="D13" s="49" t="n">
        <v>9.5</v>
      </c>
      <c r="E13" s="48" t="inlineStr">
        <is>
          <t>Monthly</t>
        </is>
      </c>
      <c r="F13" s="50" t="n">
        <v>46268</v>
      </c>
      <c r="G13" s="50" t="n">
        <v>46390</v>
      </c>
      <c r="H13" s="18">
        <f>IF(OR(D13="",E13=""),"",D13*IF(E13="Weekly",52/12,IF(E13="Monthly",1,IF(E13="Quarterly",1/3,IF(E13="Yearly",1/12,0)))))</f>
        <v/>
      </c>
      <c r="I13" s="18">
        <f>IF(H13="","",H13*12)</f>
        <v/>
      </c>
      <c r="J13" s="19">
        <f>IF(OR(F13="",E13=""),"",IF(F13&gt;=TODAY(),F13,IF(E13="Weekly",F13+7*CEILING((TODAY()-F13)/7,1),IF(EDATE(F13,CEILING(DATEDIF(F13,TODAY(),"m")/IF(E13="Quarterly",3,IF(E13="Yearly",12,1)),1)*IF(E13="Quarterly",3,IF(E13="Yearly",12,1)))&gt;=TODAY(),EDATE(F13,CEILING(DATEDIF(F13,TODAY(),"m")/IF(E13="Quarterly",3,IF(E13="Yearly",12,1)),1)*IF(E13="Quarterly",3,IF(E13="Yearly",12,1))),EDATE(F13,(CEILING(DATEDIF(F13,TODAY(),"m")/IF(E13="Quarterly",3,IF(E13="Yearly",12,1)),1)+1)*IF(E13="Quarterly",3,IF(E13="Yearly",12,1)))))))</f>
        <v/>
      </c>
      <c r="K13" s="20">
        <f>IF(G13="","",G13-TODAY())</f>
        <v/>
      </c>
      <c r="L13" s="21">
        <f>IF(A13="","",IF(M13="Cancel","To cancel: saves "&amp;TEXT(N(I13),"£#,##0")&amp;" a year",IF(G13="","No end date",IF(K13&lt;0,"Deal ended: check the price",IF(K13&lt;=30,"Deal ends in "&amp;K13&amp;" days: shop around","OK")))))</f>
        <v/>
      </c>
      <c r="M13" s="48" t="inlineStr">
        <is>
          <t>Keep</t>
        </is>
      </c>
      <c r="N13" s="48" t="inlineStr"/>
      <c r="O13" s="22">
        <f>IF(OR(J13="",M13="Cancel"),"",J13+ROW()/100000)</f>
        <v/>
      </c>
      <c r="P13" s="22">
        <f>IF(N(I13)&gt;0,I13+ROW()/10000000,"")</f>
        <v/>
      </c>
    </row>
    <row r="14">
      <c r="A14" s="48" t="inlineStr">
        <is>
          <t>TV Licence</t>
        </is>
      </c>
      <c r="B14" s="48" t="inlineStr">
        <is>
          <t>Bill</t>
        </is>
      </c>
      <c r="C14" s="48" t="inlineStr">
        <is>
          <t>TV and streaming</t>
        </is>
      </c>
      <c r="D14" s="49" t="n">
        <v>174.5</v>
      </c>
      <c r="E14" s="48" t="inlineStr">
        <is>
          <t>Yearly</t>
        </is>
      </c>
      <c r="F14" s="50" t="n">
        <v>46113</v>
      </c>
      <c r="G14" s="50" t="n"/>
      <c r="H14" s="18">
        <f>IF(OR(D14="",E14=""),"",D14*IF(E14="Weekly",52/12,IF(E14="Monthly",1,IF(E14="Quarterly",1/3,IF(E14="Yearly",1/12,0)))))</f>
        <v/>
      </c>
      <c r="I14" s="18">
        <f>IF(H14="","",H14*12)</f>
        <v/>
      </c>
      <c r="J14" s="19">
        <f>IF(OR(F14="",E14=""),"",IF(F14&gt;=TODAY(),F14,IF(E14="Weekly",F14+7*CEILING((TODAY()-F14)/7,1),IF(EDATE(F14,CEILING(DATEDIF(F14,TODAY(),"m")/IF(E14="Quarterly",3,IF(E14="Yearly",12,1)),1)*IF(E14="Quarterly",3,IF(E14="Yearly",12,1)))&gt;=TODAY(),EDATE(F14,CEILING(DATEDIF(F14,TODAY(),"m")/IF(E14="Quarterly",3,IF(E14="Yearly",12,1)),1)*IF(E14="Quarterly",3,IF(E14="Yearly",12,1))),EDATE(F14,(CEILING(DATEDIF(F14,TODAY(),"m")/IF(E14="Quarterly",3,IF(E14="Yearly",12,1)),1)+1)*IF(E14="Quarterly",3,IF(E14="Yearly",12,1)))))))</f>
        <v/>
      </c>
      <c r="K14" s="20">
        <f>IF(G14="","",G14-TODAY())</f>
        <v/>
      </c>
      <c r="L14" s="21">
        <f>IF(A14="","",IF(M14="Cancel","To cancel: saves "&amp;TEXT(N(I14),"£#,##0")&amp;" a year",IF(G14="","No end date",IF(K14&lt;0,"Deal ended: check the price",IF(K14&lt;=30,"Deal ends in "&amp;K14&amp;" days: shop around","OK")))))</f>
        <v/>
      </c>
      <c r="M14" s="48" t="inlineStr">
        <is>
          <t>Keep</t>
        </is>
      </c>
      <c r="N14" s="48" t="inlineStr">
        <is>
          <t>Check the fee each April</t>
        </is>
      </c>
      <c r="O14" s="22">
        <f>IF(OR(J14="",M14="Cancel"),"",J14+ROW()/100000)</f>
        <v/>
      </c>
      <c r="P14" s="22">
        <f>IF(N(I14)&gt;0,I14+ROW()/10000000,"")</f>
        <v/>
      </c>
    </row>
    <row r="15">
      <c r="A15" s="48" t="inlineStr">
        <is>
          <t>Netflix</t>
        </is>
      </c>
      <c r="B15" s="48" t="inlineStr">
        <is>
          <t>Subscription</t>
        </is>
      </c>
      <c r="C15" s="48" t="inlineStr">
        <is>
          <t>TV and streaming</t>
        </is>
      </c>
      <c r="D15" s="49" t="n">
        <v>12.99</v>
      </c>
      <c r="E15" s="48" t="inlineStr">
        <is>
          <t>Monthly</t>
        </is>
      </c>
      <c r="F15" s="50" t="n">
        <v>46271</v>
      </c>
      <c r="G15" s="50" t="n"/>
      <c r="H15" s="18">
        <f>IF(OR(D15="",E15=""),"",D15*IF(E15="Weekly",52/12,IF(E15="Monthly",1,IF(E15="Quarterly",1/3,IF(E15="Yearly",1/12,0)))))</f>
        <v/>
      </c>
      <c r="I15" s="18">
        <f>IF(H15="","",H15*12)</f>
        <v/>
      </c>
      <c r="J15" s="19">
        <f>IF(OR(F15="",E15=""),"",IF(F15&gt;=TODAY(),F15,IF(E15="Weekly",F15+7*CEILING((TODAY()-F15)/7,1),IF(EDATE(F15,CEILING(DATEDIF(F15,TODAY(),"m")/IF(E15="Quarterly",3,IF(E15="Yearly",12,1)),1)*IF(E15="Quarterly",3,IF(E15="Yearly",12,1)))&gt;=TODAY(),EDATE(F15,CEILING(DATEDIF(F15,TODAY(),"m")/IF(E15="Quarterly",3,IF(E15="Yearly",12,1)),1)*IF(E15="Quarterly",3,IF(E15="Yearly",12,1))),EDATE(F15,(CEILING(DATEDIF(F15,TODAY(),"m")/IF(E15="Quarterly",3,IF(E15="Yearly",12,1)),1)+1)*IF(E15="Quarterly",3,IF(E15="Yearly",12,1)))))))</f>
        <v/>
      </c>
      <c r="K15" s="20">
        <f>IF(G15="","",G15-TODAY())</f>
        <v/>
      </c>
      <c r="L15" s="21">
        <f>IF(A15="","",IF(M15="Cancel","To cancel: saves "&amp;TEXT(N(I15),"£#,##0")&amp;" a year",IF(G15="","No end date",IF(K15&lt;0,"Deal ended: check the price",IF(K15&lt;=30,"Deal ends in "&amp;K15&amp;" days: shop around","OK")))))</f>
        <v/>
      </c>
      <c r="M15" s="48" t="inlineStr">
        <is>
          <t>Keep</t>
        </is>
      </c>
      <c r="N15" s="48" t="inlineStr"/>
      <c r="O15" s="22">
        <f>IF(OR(J15="",M15="Cancel"),"",J15+ROW()/100000)</f>
        <v/>
      </c>
      <c r="P15" s="22">
        <f>IF(N(I15)&gt;0,I15+ROW()/10000000,"")</f>
        <v/>
      </c>
    </row>
    <row r="16">
      <c r="A16" s="48" t="inlineStr">
        <is>
          <t>Spotify</t>
        </is>
      </c>
      <c r="B16" s="48" t="inlineStr">
        <is>
          <t>Subscription</t>
        </is>
      </c>
      <c r="C16" s="48" t="inlineStr">
        <is>
          <t>TV and streaming</t>
        </is>
      </c>
      <c r="D16" s="49" t="n">
        <v>11.99</v>
      </c>
      <c r="E16" s="48" t="inlineStr">
        <is>
          <t>Monthly</t>
        </is>
      </c>
      <c r="F16" s="50" t="n">
        <v>46272</v>
      </c>
      <c r="G16" s="50" t="n"/>
      <c r="H16" s="18">
        <f>IF(OR(D16="",E16=""),"",D16*IF(E16="Weekly",52/12,IF(E16="Monthly",1,IF(E16="Quarterly",1/3,IF(E16="Yearly",1/12,0)))))</f>
        <v/>
      </c>
      <c r="I16" s="18">
        <f>IF(H16="","",H16*12)</f>
        <v/>
      </c>
      <c r="J16" s="19">
        <f>IF(OR(F16="",E16=""),"",IF(F16&gt;=TODAY(),F16,IF(E16="Weekly",F16+7*CEILING((TODAY()-F16)/7,1),IF(EDATE(F16,CEILING(DATEDIF(F16,TODAY(),"m")/IF(E16="Quarterly",3,IF(E16="Yearly",12,1)),1)*IF(E16="Quarterly",3,IF(E16="Yearly",12,1)))&gt;=TODAY(),EDATE(F16,CEILING(DATEDIF(F16,TODAY(),"m")/IF(E16="Quarterly",3,IF(E16="Yearly",12,1)),1)*IF(E16="Quarterly",3,IF(E16="Yearly",12,1))),EDATE(F16,(CEILING(DATEDIF(F16,TODAY(),"m")/IF(E16="Quarterly",3,IF(E16="Yearly",12,1)),1)+1)*IF(E16="Quarterly",3,IF(E16="Yearly",12,1)))))))</f>
        <v/>
      </c>
      <c r="K16" s="20">
        <f>IF(G16="","",G16-TODAY())</f>
        <v/>
      </c>
      <c r="L16" s="21">
        <f>IF(A16="","",IF(M16="Cancel","To cancel: saves "&amp;TEXT(N(I16),"£#,##0")&amp;" a year",IF(G16="","No end date",IF(K16&lt;0,"Deal ended: check the price",IF(K16&lt;=30,"Deal ends in "&amp;K16&amp;" days: shop around","OK")))))</f>
        <v/>
      </c>
      <c r="M16" s="48" t="inlineStr">
        <is>
          <t>Keep</t>
        </is>
      </c>
      <c r="N16" s="48" t="inlineStr"/>
      <c r="O16" s="22">
        <f>IF(OR(J16="",M16="Cancel"),"",J16+ROW()/100000)</f>
        <v/>
      </c>
      <c r="P16" s="22">
        <f>IF(N(I16)&gt;0,I16+ROW()/10000000,"")</f>
        <v/>
      </c>
    </row>
    <row r="17">
      <c r="A17" s="48" t="inlineStr">
        <is>
          <t>Disney+</t>
        </is>
      </c>
      <c r="B17" s="48" t="inlineStr">
        <is>
          <t>Subscription</t>
        </is>
      </c>
      <c r="C17" s="48" t="inlineStr">
        <is>
          <t>TV and streaming</t>
        </is>
      </c>
      <c r="D17" s="49" t="n">
        <v>8.99</v>
      </c>
      <c r="E17" s="48" t="inlineStr">
        <is>
          <t>Monthly</t>
        </is>
      </c>
      <c r="F17" s="50" t="n">
        <v>46282</v>
      </c>
      <c r="G17" s="50" t="n"/>
      <c r="H17" s="18">
        <f>IF(OR(D17="",E17=""),"",D17*IF(E17="Weekly",52/12,IF(E17="Monthly",1,IF(E17="Quarterly",1/3,IF(E17="Yearly",1/12,0)))))</f>
        <v/>
      </c>
      <c r="I17" s="18">
        <f>IF(H17="","",H17*12)</f>
        <v/>
      </c>
      <c r="J17" s="19">
        <f>IF(OR(F17="",E17=""),"",IF(F17&gt;=TODAY(),F17,IF(E17="Weekly",F17+7*CEILING((TODAY()-F17)/7,1),IF(EDATE(F17,CEILING(DATEDIF(F17,TODAY(),"m")/IF(E17="Quarterly",3,IF(E17="Yearly",12,1)),1)*IF(E17="Quarterly",3,IF(E17="Yearly",12,1)))&gt;=TODAY(),EDATE(F17,CEILING(DATEDIF(F17,TODAY(),"m")/IF(E17="Quarterly",3,IF(E17="Yearly",12,1)),1)*IF(E17="Quarterly",3,IF(E17="Yearly",12,1))),EDATE(F17,(CEILING(DATEDIF(F17,TODAY(),"m")/IF(E17="Quarterly",3,IF(E17="Yearly",12,1)),1)+1)*IF(E17="Quarterly",3,IF(E17="Yearly",12,1)))))))</f>
        <v/>
      </c>
      <c r="K17" s="20">
        <f>IF(G17="","",G17-TODAY())</f>
        <v/>
      </c>
      <c r="L17" s="21">
        <f>IF(A17="","",IF(M17="Cancel","To cancel: saves "&amp;TEXT(N(I17),"£#,##0")&amp;" a year",IF(G17="","No end date",IF(K17&lt;0,"Deal ended: check the price",IF(K17&lt;=30,"Deal ends in "&amp;K17&amp;" days: shop around","OK")))))</f>
        <v/>
      </c>
      <c r="M17" s="48" t="inlineStr">
        <is>
          <t>Cancel</t>
        </is>
      </c>
      <c r="N17" s="48" t="inlineStr">
        <is>
          <t>Hardly used since the summer</t>
        </is>
      </c>
      <c r="O17" s="22">
        <f>IF(OR(J17="",M17="Cancel"),"",J17+ROW()/100000)</f>
        <v/>
      </c>
      <c r="P17" s="22">
        <f>IF(N(I17)&gt;0,I17+ROW()/10000000,"")</f>
        <v/>
      </c>
    </row>
    <row r="18">
      <c r="A18" s="48" t="inlineStr">
        <is>
          <t>Gym</t>
        </is>
      </c>
      <c r="B18" s="48" t="inlineStr">
        <is>
          <t>Subscription</t>
        </is>
      </c>
      <c r="C18" s="48" t="inlineStr">
        <is>
          <t>Gym and clubs</t>
        </is>
      </c>
      <c r="D18" s="49" t="n">
        <v>29.99</v>
      </c>
      <c r="E18" s="48" t="inlineStr">
        <is>
          <t>Monthly</t>
        </is>
      </c>
      <c r="F18" s="50" t="n">
        <v>46266</v>
      </c>
      <c r="G18" s="50" t="n">
        <v>46203</v>
      </c>
      <c r="H18" s="18">
        <f>IF(OR(D18="",E18=""),"",D18*IF(E18="Weekly",52/12,IF(E18="Monthly",1,IF(E18="Quarterly",1/3,IF(E18="Yearly",1/12,0)))))</f>
        <v/>
      </c>
      <c r="I18" s="18">
        <f>IF(H18="","",H18*12)</f>
        <v/>
      </c>
      <c r="J18" s="19">
        <f>IF(OR(F18="",E18=""),"",IF(F18&gt;=TODAY(),F18,IF(E18="Weekly",F18+7*CEILING((TODAY()-F18)/7,1),IF(EDATE(F18,CEILING(DATEDIF(F18,TODAY(),"m")/IF(E18="Quarterly",3,IF(E18="Yearly",12,1)),1)*IF(E18="Quarterly",3,IF(E18="Yearly",12,1)))&gt;=TODAY(),EDATE(F18,CEILING(DATEDIF(F18,TODAY(),"m")/IF(E18="Quarterly",3,IF(E18="Yearly",12,1)),1)*IF(E18="Quarterly",3,IF(E18="Yearly",12,1))),EDATE(F18,(CEILING(DATEDIF(F18,TODAY(),"m")/IF(E18="Quarterly",3,IF(E18="Yearly",12,1)),1)+1)*IF(E18="Quarterly",3,IF(E18="Yearly",12,1)))))))</f>
        <v/>
      </c>
      <c r="K18" s="20">
        <f>IF(G18="","",G18-TODAY())</f>
        <v/>
      </c>
      <c r="L18" s="21">
        <f>IF(A18="","",IF(M18="Cancel","To cancel: saves "&amp;TEXT(N(I18),"£#,##0")&amp;" a year",IF(G18="","No end date",IF(K18&lt;0,"Deal ended: check the price",IF(K18&lt;=30,"Deal ends in "&amp;K18&amp;" days: shop around","OK")))))</f>
        <v/>
      </c>
      <c r="M18" s="48" t="inlineStr">
        <is>
          <t>Review</t>
        </is>
      </c>
      <c r="N18" s="48" t="inlineStr">
        <is>
          <t>Minimum term ended in June</t>
        </is>
      </c>
      <c r="O18" s="22">
        <f>IF(OR(J18="",M18="Cancel"),"",J18+ROW()/100000)</f>
        <v/>
      </c>
      <c r="P18" s="22">
        <f>IF(N(I18)&gt;0,I18+ROW()/10000000,"")</f>
        <v/>
      </c>
    </row>
    <row r="19">
      <c r="A19" s="48" t="inlineStr">
        <is>
          <t>Cloud storage</t>
        </is>
      </c>
      <c r="B19" s="48" t="inlineStr">
        <is>
          <t>Subscription</t>
        </is>
      </c>
      <c r="C19" s="48" t="inlineStr">
        <is>
          <t>Apps and software</t>
        </is>
      </c>
      <c r="D19" s="49" t="n">
        <v>1.99</v>
      </c>
      <c r="E19" s="48" t="inlineStr">
        <is>
          <t>Monthly</t>
        </is>
      </c>
      <c r="F19" s="50" t="n">
        <v>46289</v>
      </c>
      <c r="G19" s="50" t="n"/>
      <c r="H19" s="18">
        <f>IF(OR(D19="",E19=""),"",D19*IF(E19="Weekly",52/12,IF(E19="Monthly",1,IF(E19="Quarterly",1/3,IF(E19="Yearly",1/12,0)))))</f>
        <v/>
      </c>
      <c r="I19" s="18">
        <f>IF(H19="","",H19*12)</f>
        <v/>
      </c>
      <c r="J19" s="19">
        <f>IF(OR(F19="",E19=""),"",IF(F19&gt;=TODAY(),F19,IF(E19="Weekly",F19+7*CEILING((TODAY()-F19)/7,1),IF(EDATE(F19,CEILING(DATEDIF(F19,TODAY(),"m")/IF(E19="Quarterly",3,IF(E19="Yearly",12,1)),1)*IF(E19="Quarterly",3,IF(E19="Yearly",12,1)))&gt;=TODAY(),EDATE(F19,CEILING(DATEDIF(F19,TODAY(),"m")/IF(E19="Quarterly",3,IF(E19="Yearly",12,1)),1)*IF(E19="Quarterly",3,IF(E19="Yearly",12,1))),EDATE(F19,(CEILING(DATEDIF(F19,TODAY(),"m")/IF(E19="Quarterly",3,IF(E19="Yearly",12,1)),1)+1)*IF(E19="Quarterly",3,IF(E19="Yearly",12,1)))))))</f>
        <v/>
      </c>
      <c r="K19" s="20">
        <f>IF(G19="","",G19-TODAY())</f>
        <v/>
      </c>
      <c r="L19" s="21">
        <f>IF(A19="","",IF(M19="Cancel","To cancel: saves "&amp;TEXT(N(I19),"£#,##0")&amp;" a year",IF(G19="","No end date",IF(K19&lt;0,"Deal ended: check the price",IF(K19&lt;=30,"Deal ends in "&amp;K19&amp;" days: shop around","OK")))))</f>
        <v/>
      </c>
      <c r="M19" s="48" t="inlineStr">
        <is>
          <t>Keep</t>
        </is>
      </c>
      <c r="N19" s="48" t="inlineStr"/>
      <c r="O19" s="22">
        <f>IF(OR(J19="",M19="Cancel"),"",J19+ROW()/100000)</f>
        <v/>
      </c>
      <c r="P19" s="22">
        <f>IF(N(I19)&gt;0,I19+ROW()/10000000,"")</f>
        <v/>
      </c>
    </row>
    <row r="20">
      <c r="A20" s="48" t="inlineStr">
        <is>
          <t>Car tax</t>
        </is>
      </c>
      <c r="B20" s="48" t="inlineStr">
        <is>
          <t>Bill</t>
        </is>
      </c>
      <c r="C20" s="48" t="inlineStr">
        <is>
          <t>Transport</t>
        </is>
      </c>
      <c r="D20" s="49" t="n">
        <v>195</v>
      </c>
      <c r="E20" s="48" t="inlineStr">
        <is>
          <t>Yearly</t>
        </is>
      </c>
      <c r="F20" s="50" t="n">
        <v>46143</v>
      </c>
      <c r="G20" s="50" t="n"/>
      <c r="H20" s="18">
        <f>IF(OR(D20="",E20=""),"",D20*IF(E20="Weekly",52/12,IF(E20="Monthly",1,IF(E20="Quarterly",1/3,IF(E20="Yearly",1/12,0)))))</f>
        <v/>
      </c>
      <c r="I20" s="18">
        <f>IF(H20="","",H20*12)</f>
        <v/>
      </c>
      <c r="J20" s="19">
        <f>IF(OR(F20="",E20=""),"",IF(F20&gt;=TODAY(),F20,IF(E20="Weekly",F20+7*CEILING((TODAY()-F20)/7,1),IF(EDATE(F20,CEILING(DATEDIF(F20,TODAY(),"m")/IF(E20="Quarterly",3,IF(E20="Yearly",12,1)),1)*IF(E20="Quarterly",3,IF(E20="Yearly",12,1)))&gt;=TODAY(),EDATE(F20,CEILING(DATEDIF(F20,TODAY(),"m")/IF(E20="Quarterly",3,IF(E20="Yearly",12,1)),1)*IF(E20="Quarterly",3,IF(E20="Yearly",12,1))),EDATE(F20,(CEILING(DATEDIF(F20,TODAY(),"m")/IF(E20="Quarterly",3,IF(E20="Yearly",12,1)),1)+1)*IF(E20="Quarterly",3,IF(E20="Yearly",12,1)))))))</f>
        <v/>
      </c>
      <c r="K20" s="20">
        <f>IF(G20="","",G20-TODAY())</f>
        <v/>
      </c>
      <c r="L20" s="21">
        <f>IF(A20="","",IF(M20="Cancel","To cancel: saves "&amp;TEXT(N(I20),"£#,##0")&amp;" a year",IF(G20="","No end date",IF(K20&lt;0,"Deal ended: check the price",IF(K20&lt;=30,"Deal ends in "&amp;K20&amp;" days: shop around","OK")))))</f>
        <v/>
      </c>
      <c r="M20" s="48" t="inlineStr">
        <is>
          <t>Keep</t>
        </is>
      </c>
      <c r="N20" s="48" t="inlineStr"/>
      <c r="O20" s="22">
        <f>IF(OR(J20="",M20="Cancel"),"",J20+ROW()/100000)</f>
        <v/>
      </c>
      <c r="P20" s="22">
        <f>IF(N(I20)&gt;0,I20+ROW()/10000000,"")</f>
        <v/>
      </c>
    </row>
    <row r="21">
      <c r="A21" s="48" t="inlineStr">
        <is>
          <t>Window cleaner</t>
        </is>
      </c>
      <c r="B21" s="48" t="inlineStr">
        <is>
          <t>Bill</t>
        </is>
      </c>
      <c r="C21" s="48" t="inlineStr">
        <is>
          <t>Other</t>
        </is>
      </c>
      <c r="D21" s="49" t="n">
        <v>12</v>
      </c>
      <c r="E21" s="48" t="inlineStr">
        <is>
          <t>Quarterly</t>
        </is>
      </c>
      <c r="F21" s="50" t="n">
        <v>46248</v>
      </c>
      <c r="G21" s="50" t="n"/>
      <c r="H21" s="18">
        <f>IF(OR(D21="",E21=""),"",D21*IF(E21="Weekly",52/12,IF(E21="Monthly",1,IF(E21="Quarterly",1/3,IF(E21="Yearly",1/12,0)))))</f>
        <v/>
      </c>
      <c r="I21" s="18">
        <f>IF(H21="","",H21*12)</f>
        <v/>
      </c>
      <c r="J21" s="19">
        <f>IF(OR(F21="",E21=""),"",IF(F21&gt;=TODAY(),F21,IF(E21="Weekly",F21+7*CEILING((TODAY()-F21)/7,1),IF(EDATE(F21,CEILING(DATEDIF(F21,TODAY(),"m")/IF(E21="Quarterly",3,IF(E21="Yearly",12,1)),1)*IF(E21="Quarterly",3,IF(E21="Yearly",12,1)))&gt;=TODAY(),EDATE(F21,CEILING(DATEDIF(F21,TODAY(),"m")/IF(E21="Quarterly",3,IF(E21="Yearly",12,1)),1)*IF(E21="Quarterly",3,IF(E21="Yearly",12,1))),EDATE(F21,(CEILING(DATEDIF(F21,TODAY(),"m")/IF(E21="Quarterly",3,IF(E21="Yearly",12,1)),1)+1)*IF(E21="Quarterly",3,IF(E21="Yearly",12,1)))))))</f>
        <v/>
      </c>
      <c r="K21" s="20">
        <f>IF(G21="","",G21-TODAY())</f>
        <v/>
      </c>
      <c r="L21" s="21">
        <f>IF(A21="","",IF(M21="Cancel","To cancel: saves "&amp;TEXT(N(I21),"£#,##0")&amp;" a year",IF(G21="","No end date",IF(K21&lt;0,"Deal ended: check the price",IF(K21&lt;=30,"Deal ends in "&amp;K21&amp;" days: shop around","OK")))))</f>
        <v/>
      </c>
      <c r="M21" s="48" t="inlineStr">
        <is>
          <t>Keep</t>
        </is>
      </c>
      <c r="N21" s="48" t="inlineStr">
        <is>
          <t>Every three months</t>
        </is>
      </c>
      <c r="O21" s="22">
        <f>IF(OR(J21="",M21="Cancel"),"",J21+ROW()/100000)</f>
        <v/>
      </c>
      <c r="P21" s="22">
        <f>IF(N(I21)&gt;0,I21+ROW()/10000000,"")</f>
        <v/>
      </c>
    </row>
    <row r="22">
      <c r="A22" s="48" t="inlineStr">
        <is>
          <t>Weekly veg box</t>
        </is>
      </c>
      <c r="B22" s="48" t="inlineStr">
        <is>
          <t>Subscription</t>
        </is>
      </c>
      <c r="C22" s="48" t="inlineStr">
        <is>
          <t>Other</t>
        </is>
      </c>
      <c r="D22" s="49" t="n">
        <v>18</v>
      </c>
      <c r="E22" s="48" t="inlineStr">
        <is>
          <t>Weekly</t>
        </is>
      </c>
      <c r="F22" s="50" t="n">
        <v>46289</v>
      </c>
      <c r="G22" s="50" t="n"/>
      <c r="H22" s="18">
        <f>IF(OR(D22="",E22=""),"",D22*IF(E22="Weekly",52/12,IF(E22="Monthly",1,IF(E22="Quarterly",1/3,IF(E22="Yearly",1/12,0)))))</f>
        <v/>
      </c>
      <c r="I22" s="18">
        <f>IF(H22="","",H22*12)</f>
        <v/>
      </c>
      <c r="J22" s="19">
        <f>IF(OR(F22="",E22=""),"",IF(F22&gt;=TODAY(),F22,IF(E22="Weekly",F22+7*CEILING((TODAY()-F22)/7,1),IF(EDATE(F22,CEILING(DATEDIF(F22,TODAY(),"m")/IF(E22="Quarterly",3,IF(E22="Yearly",12,1)),1)*IF(E22="Quarterly",3,IF(E22="Yearly",12,1)))&gt;=TODAY(),EDATE(F22,CEILING(DATEDIF(F22,TODAY(),"m")/IF(E22="Quarterly",3,IF(E22="Yearly",12,1)),1)*IF(E22="Quarterly",3,IF(E22="Yearly",12,1))),EDATE(F22,(CEILING(DATEDIF(F22,TODAY(),"m")/IF(E22="Quarterly",3,IF(E22="Yearly",12,1)),1)+1)*IF(E22="Quarterly",3,IF(E22="Yearly",12,1)))))))</f>
        <v/>
      </c>
      <c r="K22" s="20">
        <f>IF(G22="","",G22-TODAY())</f>
        <v/>
      </c>
      <c r="L22" s="21">
        <f>IF(A22="","",IF(M22="Cancel","To cancel: saves "&amp;TEXT(N(I22),"£#,##0")&amp;" a year",IF(G22="","No end date",IF(K22&lt;0,"Deal ended: check the price",IF(K22&lt;=30,"Deal ends in "&amp;K22&amp;" days: shop around","OK")))))</f>
        <v/>
      </c>
      <c r="M22" s="48" t="inlineStr">
        <is>
          <t>Cancel</t>
        </is>
      </c>
      <c r="N22" s="48" t="inlineStr"/>
      <c r="O22" s="22">
        <f>IF(OR(J22="",M22="Cancel"),"",J22+ROW()/100000)</f>
        <v/>
      </c>
      <c r="P22" s="22">
        <f>IF(N(I22)&gt;0,I22+ROW()/10000000,"")</f>
        <v/>
      </c>
    </row>
    <row r="23">
      <c r="A23" s="48" t="n"/>
      <c r="B23" s="48" t="n"/>
      <c r="C23" s="48" t="n"/>
      <c r="D23" s="49" t="n"/>
      <c r="E23" s="48" t="n"/>
      <c r="F23" s="50" t="n"/>
      <c r="G23" s="50" t="n"/>
      <c r="H23" s="18">
        <f>IF(OR(D23="",E23=""),"",D23*IF(E23="Weekly",52/12,IF(E23="Monthly",1,IF(E23="Quarterly",1/3,IF(E23="Yearly",1/12,0)))))</f>
        <v/>
      </c>
      <c r="I23" s="18">
        <f>IF(H23="","",H23*12)</f>
        <v/>
      </c>
      <c r="J23" s="19">
        <f>IF(OR(F23="",E23=""),"",IF(F23&gt;=TODAY(),F23,IF(E23="Weekly",F23+7*CEILING((TODAY()-F23)/7,1),IF(EDATE(F23,CEILING(DATEDIF(F23,TODAY(),"m")/IF(E23="Quarterly",3,IF(E23="Yearly",12,1)),1)*IF(E23="Quarterly",3,IF(E23="Yearly",12,1)))&gt;=TODAY(),EDATE(F23,CEILING(DATEDIF(F23,TODAY(),"m")/IF(E23="Quarterly",3,IF(E23="Yearly",12,1)),1)*IF(E23="Quarterly",3,IF(E23="Yearly",12,1))),EDATE(F23,(CEILING(DATEDIF(F23,TODAY(),"m")/IF(E23="Quarterly",3,IF(E23="Yearly",12,1)),1)+1)*IF(E23="Quarterly",3,IF(E23="Yearly",12,1)))))))</f>
        <v/>
      </c>
      <c r="K23" s="20">
        <f>IF(G23="","",G23-TODAY())</f>
        <v/>
      </c>
      <c r="L23" s="21">
        <f>IF(A23="","",IF(M23="Cancel","To cancel: saves "&amp;TEXT(N(I23),"£#,##0")&amp;" a year",IF(G23="","No end date",IF(K23&lt;0,"Deal ended: check the price",IF(K23&lt;=30,"Deal ends in "&amp;K23&amp;" days: shop around","OK")))))</f>
        <v/>
      </c>
      <c r="M23" s="48" t="n"/>
      <c r="N23" s="48" t="n"/>
      <c r="O23" s="22">
        <f>IF(OR(J23="",M23="Cancel"),"",J23+ROW()/100000)</f>
        <v/>
      </c>
      <c r="P23" s="22">
        <f>IF(N(I23)&gt;0,I23+ROW()/10000000,"")</f>
        <v/>
      </c>
    </row>
    <row r="24">
      <c r="A24" s="48" t="n"/>
      <c r="B24" s="48" t="n"/>
      <c r="C24" s="48" t="n"/>
      <c r="D24" s="49" t="n"/>
      <c r="E24" s="48" t="n"/>
      <c r="F24" s="50" t="n"/>
      <c r="G24" s="50" t="n"/>
      <c r="H24" s="18">
        <f>IF(OR(D24="",E24=""),"",D24*IF(E24="Weekly",52/12,IF(E24="Monthly",1,IF(E24="Quarterly",1/3,IF(E24="Yearly",1/12,0)))))</f>
        <v/>
      </c>
      <c r="I24" s="18">
        <f>IF(H24="","",H24*12)</f>
        <v/>
      </c>
      <c r="J24" s="19">
        <f>IF(OR(F24="",E24=""),"",IF(F24&gt;=TODAY(),F24,IF(E24="Weekly",F24+7*CEILING((TODAY()-F24)/7,1),IF(EDATE(F24,CEILING(DATEDIF(F24,TODAY(),"m")/IF(E24="Quarterly",3,IF(E24="Yearly",12,1)),1)*IF(E24="Quarterly",3,IF(E24="Yearly",12,1)))&gt;=TODAY(),EDATE(F24,CEILING(DATEDIF(F24,TODAY(),"m")/IF(E24="Quarterly",3,IF(E24="Yearly",12,1)),1)*IF(E24="Quarterly",3,IF(E24="Yearly",12,1))),EDATE(F24,(CEILING(DATEDIF(F24,TODAY(),"m")/IF(E24="Quarterly",3,IF(E24="Yearly",12,1)),1)+1)*IF(E24="Quarterly",3,IF(E24="Yearly",12,1)))))))</f>
        <v/>
      </c>
      <c r="K24" s="20">
        <f>IF(G24="","",G24-TODAY())</f>
        <v/>
      </c>
      <c r="L24" s="21">
        <f>IF(A24="","",IF(M24="Cancel","To cancel: saves "&amp;TEXT(N(I24),"£#,##0")&amp;" a year",IF(G24="","No end date",IF(K24&lt;0,"Deal ended: check the price",IF(K24&lt;=30,"Deal ends in "&amp;K24&amp;" days: shop around","OK")))))</f>
        <v/>
      </c>
      <c r="M24" s="48" t="n"/>
      <c r="N24" s="48" t="n"/>
      <c r="O24" s="22">
        <f>IF(OR(J24="",M24="Cancel"),"",J24+ROW()/100000)</f>
        <v/>
      </c>
      <c r="P24" s="22">
        <f>IF(N(I24)&gt;0,I24+ROW()/10000000,"")</f>
        <v/>
      </c>
    </row>
    <row r="25">
      <c r="A25" s="48" t="n"/>
      <c r="B25" s="48" t="n"/>
      <c r="C25" s="48" t="n"/>
      <c r="D25" s="49" t="n"/>
      <c r="E25" s="48" t="n"/>
      <c r="F25" s="50" t="n"/>
      <c r="G25" s="50" t="n"/>
      <c r="H25" s="18">
        <f>IF(OR(D25="",E25=""),"",D25*IF(E25="Weekly",52/12,IF(E25="Monthly",1,IF(E25="Quarterly",1/3,IF(E25="Yearly",1/12,0)))))</f>
        <v/>
      </c>
      <c r="I25" s="18">
        <f>IF(H25="","",H25*12)</f>
        <v/>
      </c>
      <c r="J25" s="19">
        <f>IF(OR(F25="",E25=""),"",IF(F25&gt;=TODAY(),F25,IF(E25="Weekly",F25+7*CEILING((TODAY()-F25)/7,1),IF(EDATE(F25,CEILING(DATEDIF(F25,TODAY(),"m")/IF(E25="Quarterly",3,IF(E25="Yearly",12,1)),1)*IF(E25="Quarterly",3,IF(E25="Yearly",12,1)))&gt;=TODAY(),EDATE(F25,CEILING(DATEDIF(F25,TODAY(),"m")/IF(E25="Quarterly",3,IF(E25="Yearly",12,1)),1)*IF(E25="Quarterly",3,IF(E25="Yearly",12,1))),EDATE(F25,(CEILING(DATEDIF(F25,TODAY(),"m")/IF(E25="Quarterly",3,IF(E25="Yearly",12,1)),1)+1)*IF(E25="Quarterly",3,IF(E25="Yearly",12,1)))))))</f>
        <v/>
      </c>
      <c r="K25" s="20">
        <f>IF(G25="","",G25-TODAY())</f>
        <v/>
      </c>
      <c r="L25" s="21">
        <f>IF(A25="","",IF(M25="Cancel","To cancel: saves "&amp;TEXT(N(I25),"£#,##0")&amp;" a year",IF(G25="","No end date",IF(K25&lt;0,"Deal ended: check the price",IF(K25&lt;=30,"Deal ends in "&amp;K25&amp;" days: shop around","OK")))))</f>
        <v/>
      </c>
      <c r="M25" s="48" t="n"/>
      <c r="N25" s="48" t="n"/>
      <c r="O25" s="22">
        <f>IF(OR(J25="",M25="Cancel"),"",J25+ROW()/100000)</f>
        <v/>
      </c>
      <c r="P25" s="22">
        <f>IF(N(I25)&gt;0,I25+ROW()/10000000,"")</f>
        <v/>
      </c>
    </row>
    <row r="26">
      <c r="A26" s="48" t="n"/>
      <c r="B26" s="48" t="n"/>
      <c r="C26" s="48" t="n"/>
      <c r="D26" s="49" t="n"/>
      <c r="E26" s="48" t="n"/>
      <c r="F26" s="50" t="n"/>
      <c r="G26" s="50" t="n"/>
      <c r="H26" s="18">
        <f>IF(OR(D26="",E26=""),"",D26*IF(E26="Weekly",52/12,IF(E26="Monthly",1,IF(E26="Quarterly",1/3,IF(E26="Yearly",1/12,0)))))</f>
        <v/>
      </c>
      <c r="I26" s="18">
        <f>IF(H26="","",H26*12)</f>
        <v/>
      </c>
      <c r="J26" s="19">
        <f>IF(OR(F26="",E26=""),"",IF(F26&gt;=TODAY(),F26,IF(E26="Weekly",F26+7*CEILING((TODAY()-F26)/7,1),IF(EDATE(F26,CEILING(DATEDIF(F26,TODAY(),"m")/IF(E26="Quarterly",3,IF(E26="Yearly",12,1)),1)*IF(E26="Quarterly",3,IF(E26="Yearly",12,1)))&gt;=TODAY(),EDATE(F26,CEILING(DATEDIF(F26,TODAY(),"m")/IF(E26="Quarterly",3,IF(E26="Yearly",12,1)),1)*IF(E26="Quarterly",3,IF(E26="Yearly",12,1))),EDATE(F26,(CEILING(DATEDIF(F26,TODAY(),"m")/IF(E26="Quarterly",3,IF(E26="Yearly",12,1)),1)+1)*IF(E26="Quarterly",3,IF(E26="Yearly",12,1)))))))</f>
        <v/>
      </c>
      <c r="K26" s="20">
        <f>IF(G26="","",G26-TODAY())</f>
        <v/>
      </c>
      <c r="L26" s="21">
        <f>IF(A26="","",IF(M26="Cancel","To cancel: saves "&amp;TEXT(N(I26),"£#,##0")&amp;" a year",IF(G26="","No end date",IF(K26&lt;0,"Deal ended: check the price",IF(K26&lt;=30,"Deal ends in "&amp;K26&amp;" days: shop around","OK")))))</f>
        <v/>
      </c>
      <c r="M26" s="48" t="n"/>
      <c r="N26" s="48" t="n"/>
      <c r="O26" s="22">
        <f>IF(OR(J26="",M26="Cancel"),"",J26+ROW()/100000)</f>
        <v/>
      </c>
      <c r="P26" s="22">
        <f>IF(N(I26)&gt;0,I26+ROW()/10000000,"")</f>
        <v/>
      </c>
    </row>
    <row r="27">
      <c r="A27" s="48" t="n"/>
      <c r="B27" s="48" t="n"/>
      <c r="C27" s="48" t="n"/>
      <c r="D27" s="49" t="n"/>
      <c r="E27" s="48" t="n"/>
      <c r="F27" s="50" t="n"/>
      <c r="G27" s="50" t="n"/>
      <c r="H27" s="18">
        <f>IF(OR(D27="",E27=""),"",D27*IF(E27="Weekly",52/12,IF(E27="Monthly",1,IF(E27="Quarterly",1/3,IF(E27="Yearly",1/12,0)))))</f>
        <v/>
      </c>
      <c r="I27" s="18">
        <f>IF(H27="","",H27*12)</f>
        <v/>
      </c>
      <c r="J27" s="19">
        <f>IF(OR(F27="",E27=""),"",IF(F27&gt;=TODAY(),F27,IF(E27="Weekly",F27+7*CEILING((TODAY()-F27)/7,1),IF(EDATE(F27,CEILING(DATEDIF(F27,TODAY(),"m")/IF(E27="Quarterly",3,IF(E27="Yearly",12,1)),1)*IF(E27="Quarterly",3,IF(E27="Yearly",12,1)))&gt;=TODAY(),EDATE(F27,CEILING(DATEDIF(F27,TODAY(),"m")/IF(E27="Quarterly",3,IF(E27="Yearly",12,1)),1)*IF(E27="Quarterly",3,IF(E27="Yearly",12,1))),EDATE(F27,(CEILING(DATEDIF(F27,TODAY(),"m")/IF(E27="Quarterly",3,IF(E27="Yearly",12,1)),1)+1)*IF(E27="Quarterly",3,IF(E27="Yearly",12,1)))))))</f>
        <v/>
      </c>
      <c r="K27" s="20">
        <f>IF(G27="","",G27-TODAY())</f>
        <v/>
      </c>
      <c r="L27" s="21">
        <f>IF(A27="","",IF(M27="Cancel","To cancel: saves "&amp;TEXT(N(I27),"£#,##0")&amp;" a year",IF(G27="","No end date",IF(K27&lt;0,"Deal ended: check the price",IF(K27&lt;=30,"Deal ends in "&amp;K27&amp;" days: shop around","OK")))))</f>
        <v/>
      </c>
      <c r="M27" s="48" t="n"/>
      <c r="N27" s="48" t="n"/>
      <c r="O27" s="22">
        <f>IF(OR(J27="",M27="Cancel"),"",J27+ROW()/100000)</f>
        <v/>
      </c>
      <c r="P27" s="22">
        <f>IF(N(I27)&gt;0,I27+ROW()/10000000,"")</f>
        <v/>
      </c>
    </row>
    <row r="28">
      <c r="A28" s="48" t="n"/>
      <c r="B28" s="48" t="n"/>
      <c r="C28" s="48" t="n"/>
      <c r="D28" s="49" t="n"/>
      <c r="E28" s="48" t="n"/>
      <c r="F28" s="50" t="n"/>
      <c r="G28" s="50" t="n"/>
      <c r="H28" s="18">
        <f>IF(OR(D28="",E28=""),"",D28*IF(E28="Weekly",52/12,IF(E28="Monthly",1,IF(E28="Quarterly",1/3,IF(E28="Yearly",1/12,0)))))</f>
        <v/>
      </c>
      <c r="I28" s="18">
        <f>IF(H28="","",H28*12)</f>
        <v/>
      </c>
      <c r="J28" s="19">
        <f>IF(OR(F28="",E28=""),"",IF(F28&gt;=TODAY(),F28,IF(E28="Weekly",F28+7*CEILING((TODAY()-F28)/7,1),IF(EDATE(F28,CEILING(DATEDIF(F28,TODAY(),"m")/IF(E28="Quarterly",3,IF(E28="Yearly",12,1)),1)*IF(E28="Quarterly",3,IF(E28="Yearly",12,1)))&gt;=TODAY(),EDATE(F28,CEILING(DATEDIF(F28,TODAY(),"m")/IF(E28="Quarterly",3,IF(E28="Yearly",12,1)),1)*IF(E28="Quarterly",3,IF(E28="Yearly",12,1))),EDATE(F28,(CEILING(DATEDIF(F28,TODAY(),"m")/IF(E28="Quarterly",3,IF(E28="Yearly",12,1)),1)+1)*IF(E28="Quarterly",3,IF(E28="Yearly",12,1)))))))</f>
        <v/>
      </c>
      <c r="K28" s="20">
        <f>IF(G28="","",G28-TODAY())</f>
        <v/>
      </c>
      <c r="L28" s="21">
        <f>IF(A28="","",IF(M28="Cancel","To cancel: saves "&amp;TEXT(N(I28),"£#,##0")&amp;" a year",IF(G28="","No end date",IF(K28&lt;0,"Deal ended: check the price",IF(K28&lt;=30,"Deal ends in "&amp;K28&amp;" days: shop around","OK")))))</f>
        <v/>
      </c>
      <c r="M28" s="48" t="n"/>
      <c r="N28" s="48" t="n"/>
      <c r="O28" s="22">
        <f>IF(OR(J28="",M28="Cancel"),"",J28+ROW()/100000)</f>
        <v/>
      </c>
      <c r="P28" s="22">
        <f>IF(N(I28)&gt;0,I28+ROW()/10000000,"")</f>
        <v/>
      </c>
    </row>
    <row r="29">
      <c r="A29" s="48" t="n"/>
      <c r="B29" s="48" t="n"/>
      <c r="C29" s="48" t="n"/>
      <c r="D29" s="49" t="n"/>
      <c r="E29" s="48" t="n"/>
      <c r="F29" s="50" t="n"/>
      <c r="G29" s="50" t="n"/>
      <c r="H29" s="18">
        <f>IF(OR(D29="",E29=""),"",D29*IF(E29="Weekly",52/12,IF(E29="Monthly",1,IF(E29="Quarterly",1/3,IF(E29="Yearly",1/12,0)))))</f>
        <v/>
      </c>
      <c r="I29" s="18">
        <f>IF(H29="","",H29*12)</f>
        <v/>
      </c>
      <c r="J29" s="19">
        <f>IF(OR(F29="",E29=""),"",IF(F29&gt;=TODAY(),F29,IF(E29="Weekly",F29+7*CEILING((TODAY()-F29)/7,1),IF(EDATE(F29,CEILING(DATEDIF(F29,TODAY(),"m")/IF(E29="Quarterly",3,IF(E29="Yearly",12,1)),1)*IF(E29="Quarterly",3,IF(E29="Yearly",12,1)))&gt;=TODAY(),EDATE(F29,CEILING(DATEDIF(F29,TODAY(),"m")/IF(E29="Quarterly",3,IF(E29="Yearly",12,1)),1)*IF(E29="Quarterly",3,IF(E29="Yearly",12,1))),EDATE(F29,(CEILING(DATEDIF(F29,TODAY(),"m")/IF(E29="Quarterly",3,IF(E29="Yearly",12,1)),1)+1)*IF(E29="Quarterly",3,IF(E29="Yearly",12,1)))))))</f>
        <v/>
      </c>
      <c r="K29" s="20">
        <f>IF(G29="","",G29-TODAY())</f>
        <v/>
      </c>
      <c r="L29" s="21">
        <f>IF(A29="","",IF(M29="Cancel","To cancel: saves "&amp;TEXT(N(I29),"£#,##0")&amp;" a year",IF(G29="","No end date",IF(K29&lt;0,"Deal ended: check the price",IF(K29&lt;=30,"Deal ends in "&amp;K29&amp;" days: shop around","OK")))))</f>
        <v/>
      </c>
      <c r="M29" s="48" t="n"/>
      <c r="N29" s="48" t="n"/>
      <c r="O29" s="22">
        <f>IF(OR(J29="",M29="Cancel"),"",J29+ROW()/100000)</f>
        <v/>
      </c>
      <c r="P29" s="22">
        <f>IF(N(I29)&gt;0,I29+ROW()/10000000,"")</f>
        <v/>
      </c>
    </row>
    <row r="30">
      <c r="A30" s="48" t="n"/>
      <c r="B30" s="48" t="n"/>
      <c r="C30" s="48" t="n"/>
      <c r="D30" s="49" t="n"/>
      <c r="E30" s="48" t="n"/>
      <c r="F30" s="50" t="n"/>
      <c r="G30" s="50" t="n"/>
      <c r="H30" s="18">
        <f>IF(OR(D30="",E30=""),"",D30*IF(E30="Weekly",52/12,IF(E30="Monthly",1,IF(E30="Quarterly",1/3,IF(E30="Yearly",1/12,0)))))</f>
        <v/>
      </c>
      <c r="I30" s="18">
        <f>IF(H30="","",H30*12)</f>
        <v/>
      </c>
      <c r="J30" s="19">
        <f>IF(OR(F30="",E30=""),"",IF(F30&gt;=TODAY(),F30,IF(E30="Weekly",F30+7*CEILING((TODAY()-F30)/7,1),IF(EDATE(F30,CEILING(DATEDIF(F30,TODAY(),"m")/IF(E30="Quarterly",3,IF(E30="Yearly",12,1)),1)*IF(E30="Quarterly",3,IF(E30="Yearly",12,1)))&gt;=TODAY(),EDATE(F30,CEILING(DATEDIF(F30,TODAY(),"m")/IF(E30="Quarterly",3,IF(E30="Yearly",12,1)),1)*IF(E30="Quarterly",3,IF(E30="Yearly",12,1))),EDATE(F30,(CEILING(DATEDIF(F30,TODAY(),"m")/IF(E30="Quarterly",3,IF(E30="Yearly",12,1)),1)+1)*IF(E30="Quarterly",3,IF(E30="Yearly",12,1)))))))</f>
        <v/>
      </c>
      <c r="K30" s="20">
        <f>IF(G30="","",G30-TODAY())</f>
        <v/>
      </c>
      <c r="L30" s="21">
        <f>IF(A30="","",IF(M30="Cancel","To cancel: saves "&amp;TEXT(N(I30),"£#,##0")&amp;" a year",IF(G30="","No end date",IF(K30&lt;0,"Deal ended: check the price",IF(K30&lt;=30,"Deal ends in "&amp;K30&amp;" days: shop around","OK")))))</f>
        <v/>
      </c>
      <c r="M30" s="48" t="n"/>
      <c r="N30" s="48" t="n"/>
      <c r="O30" s="22">
        <f>IF(OR(J30="",M30="Cancel"),"",J30+ROW()/100000)</f>
        <v/>
      </c>
      <c r="P30" s="22">
        <f>IF(N(I30)&gt;0,I30+ROW()/10000000,"")</f>
        <v/>
      </c>
    </row>
    <row r="31">
      <c r="A31" s="48" t="n"/>
      <c r="B31" s="48" t="n"/>
      <c r="C31" s="48" t="n"/>
      <c r="D31" s="49" t="n"/>
      <c r="E31" s="48" t="n"/>
      <c r="F31" s="50" t="n"/>
      <c r="G31" s="50" t="n"/>
      <c r="H31" s="18">
        <f>IF(OR(D31="",E31=""),"",D31*IF(E31="Weekly",52/12,IF(E31="Monthly",1,IF(E31="Quarterly",1/3,IF(E31="Yearly",1/12,0)))))</f>
        <v/>
      </c>
      <c r="I31" s="18">
        <f>IF(H31="","",H31*12)</f>
        <v/>
      </c>
      <c r="J31" s="19">
        <f>IF(OR(F31="",E31=""),"",IF(F31&gt;=TODAY(),F31,IF(E31="Weekly",F31+7*CEILING((TODAY()-F31)/7,1),IF(EDATE(F31,CEILING(DATEDIF(F31,TODAY(),"m")/IF(E31="Quarterly",3,IF(E31="Yearly",12,1)),1)*IF(E31="Quarterly",3,IF(E31="Yearly",12,1)))&gt;=TODAY(),EDATE(F31,CEILING(DATEDIF(F31,TODAY(),"m")/IF(E31="Quarterly",3,IF(E31="Yearly",12,1)),1)*IF(E31="Quarterly",3,IF(E31="Yearly",12,1))),EDATE(F31,(CEILING(DATEDIF(F31,TODAY(),"m")/IF(E31="Quarterly",3,IF(E31="Yearly",12,1)),1)+1)*IF(E31="Quarterly",3,IF(E31="Yearly",12,1)))))))</f>
        <v/>
      </c>
      <c r="K31" s="20">
        <f>IF(G31="","",G31-TODAY())</f>
        <v/>
      </c>
      <c r="L31" s="21">
        <f>IF(A31="","",IF(M31="Cancel","To cancel: saves "&amp;TEXT(N(I31),"£#,##0")&amp;" a year",IF(G31="","No end date",IF(K31&lt;0,"Deal ended: check the price",IF(K31&lt;=30,"Deal ends in "&amp;K31&amp;" days: shop around","OK")))))</f>
        <v/>
      </c>
      <c r="M31" s="48" t="n"/>
      <c r="N31" s="48" t="n"/>
      <c r="O31" s="22">
        <f>IF(OR(J31="",M31="Cancel"),"",J31+ROW()/100000)</f>
        <v/>
      </c>
      <c r="P31" s="22">
        <f>IF(N(I31)&gt;0,I31+ROW()/10000000,"")</f>
        <v/>
      </c>
    </row>
    <row r="32">
      <c r="A32" s="48" t="n"/>
      <c r="B32" s="48" t="n"/>
      <c r="C32" s="48" t="n"/>
      <c r="D32" s="49" t="n"/>
      <c r="E32" s="48" t="n"/>
      <c r="F32" s="50" t="n"/>
      <c r="G32" s="50" t="n"/>
      <c r="H32" s="18">
        <f>IF(OR(D32="",E32=""),"",D32*IF(E32="Weekly",52/12,IF(E32="Monthly",1,IF(E32="Quarterly",1/3,IF(E32="Yearly",1/12,0)))))</f>
        <v/>
      </c>
      <c r="I32" s="18">
        <f>IF(H32="","",H32*12)</f>
        <v/>
      </c>
      <c r="J32" s="19">
        <f>IF(OR(F32="",E32=""),"",IF(F32&gt;=TODAY(),F32,IF(E32="Weekly",F32+7*CEILING((TODAY()-F32)/7,1),IF(EDATE(F32,CEILING(DATEDIF(F32,TODAY(),"m")/IF(E32="Quarterly",3,IF(E32="Yearly",12,1)),1)*IF(E32="Quarterly",3,IF(E32="Yearly",12,1)))&gt;=TODAY(),EDATE(F32,CEILING(DATEDIF(F32,TODAY(),"m")/IF(E32="Quarterly",3,IF(E32="Yearly",12,1)),1)*IF(E32="Quarterly",3,IF(E32="Yearly",12,1))),EDATE(F32,(CEILING(DATEDIF(F32,TODAY(),"m")/IF(E32="Quarterly",3,IF(E32="Yearly",12,1)),1)+1)*IF(E32="Quarterly",3,IF(E32="Yearly",12,1)))))))</f>
        <v/>
      </c>
      <c r="K32" s="20">
        <f>IF(G32="","",G32-TODAY())</f>
        <v/>
      </c>
      <c r="L32" s="21">
        <f>IF(A32="","",IF(M32="Cancel","To cancel: saves "&amp;TEXT(N(I32),"£#,##0")&amp;" a year",IF(G32="","No end date",IF(K32&lt;0,"Deal ended: check the price",IF(K32&lt;=30,"Deal ends in "&amp;K32&amp;" days: shop around","OK")))))</f>
        <v/>
      </c>
      <c r="M32" s="48" t="n"/>
      <c r="N32" s="48" t="n"/>
      <c r="O32" s="22">
        <f>IF(OR(J32="",M32="Cancel"),"",J32+ROW()/100000)</f>
        <v/>
      </c>
      <c r="P32" s="22">
        <f>IF(N(I32)&gt;0,I32+ROW()/10000000,"")</f>
        <v/>
      </c>
    </row>
    <row r="33">
      <c r="A33" s="48" t="n"/>
      <c r="B33" s="48" t="n"/>
      <c r="C33" s="48" t="n"/>
      <c r="D33" s="49" t="n"/>
      <c r="E33" s="48" t="n"/>
      <c r="F33" s="50" t="n"/>
      <c r="G33" s="50" t="n"/>
      <c r="H33" s="18">
        <f>IF(OR(D33="",E33=""),"",D33*IF(E33="Weekly",52/12,IF(E33="Monthly",1,IF(E33="Quarterly",1/3,IF(E33="Yearly",1/12,0)))))</f>
        <v/>
      </c>
      <c r="I33" s="18">
        <f>IF(H33="","",H33*12)</f>
        <v/>
      </c>
      <c r="J33" s="19">
        <f>IF(OR(F33="",E33=""),"",IF(F33&gt;=TODAY(),F33,IF(E33="Weekly",F33+7*CEILING((TODAY()-F33)/7,1),IF(EDATE(F33,CEILING(DATEDIF(F33,TODAY(),"m")/IF(E33="Quarterly",3,IF(E33="Yearly",12,1)),1)*IF(E33="Quarterly",3,IF(E33="Yearly",12,1)))&gt;=TODAY(),EDATE(F33,CEILING(DATEDIF(F33,TODAY(),"m")/IF(E33="Quarterly",3,IF(E33="Yearly",12,1)),1)*IF(E33="Quarterly",3,IF(E33="Yearly",12,1))),EDATE(F33,(CEILING(DATEDIF(F33,TODAY(),"m")/IF(E33="Quarterly",3,IF(E33="Yearly",12,1)),1)+1)*IF(E33="Quarterly",3,IF(E33="Yearly",12,1)))))))</f>
        <v/>
      </c>
      <c r="K33" s="20">
        <f>IF(G33="","",G33-TODAY())</f>
        <v/>
      </c>
      <c r="L33" s="21">
        <f>IF(A33="","",IF(M33="Cancel","To cancel: saves "&amp;TEXT(N(I33),"£#,##0")&amp;" a year",IF(G33="","No end date",IF(K33&lt;0,"Deal ended: check the price",IF(K33&lt;=30,"Deal ends in "&amp;K33&amp;" days: shop around","OK")))))</f>
        <v/>
      </c>
      <c r="M33" s="48" t="n"/>
      <c r="N33" s="48" t="n"/>
      <c r="O33" s="22">
        <f>IF(OR(J33="",M33="Cancel"),"",J33+ROW()/100000)</f>
        <v/>
      </c>
      <c r="P33" s="22">
        <f>IF(N(I33)&gt;0,I33+ROW()/10000000,"")</f>
        <v/>
      </c>
    </row>
    <row r="34">
      <c r="A34" s="48" t="n"/>
      <c r="B34" s="48" t="n"/>
      <c r="C34" s="48" t="n"/>
      <c r="D34" s="49" t="n"/>
      <c r="E34" s="48" t="n"/>
      <c r="F34" s="50" t="n"/>
      <c r="G34" s="50" t="n"/>
      <c r="H34" s="18">
        <f>IF(OR(D34="",E34=""),"",D34*IF(E34="Weekly",52/12,IF(E34="Monthly",1,IF(E34="Quarterly",1/3,IF(E34="Yearly",1/12,0)))))</f>
        <v/>
      </c>
      <c r="I34" s="18">
        <f>IF(H34="","",H34*12)</f>
        <v/>
      </c>
      <c r="J34" s="19">
        <f>IF(OR(F34="",E34=""),"",IF(F34&gt;=TODAY(),F34,IF(E34="Weekly",F34+7*CEILING((TODAY()-F34)/7,1),IF(EDATE(F34,CEILING(DATEDIF(F34,TODAY(),"m")/IF(E34="Quarterly",3,IF(E34="Yearly",12,1)),1)*IF(E34="Quarterly",3,IF(E34="Yearly",12,1)))&gt;=TODAY(),EDATE(F34,CEILING(DATEDIF(F34,TODAY(),"m")/IF(E34="Quarterly",3,IF(E34="Yearly",12,1)),1)*IF(E34="Quarterly",3,IF(E34="Yearly",12,1))),EDATE(F34,(CEILING(DATEDIF(F34,TODAY(),"m")/IF(E34="Quarterly",3,IF(E34="Yearly",12,1)),1)+1)*IF(E34="Quarterly",3,IF(E34="Yearly",12,1)))))))</f>
        <v/>
      </c>
      <c r="K34" s="20">
        <f>IF(G34="","",G34-TODAY())</f>
        <v/>
      </c>
      <c r="L34" s="21">
        <f>IF(A34="","",IF(M34="Cancel","To cancel: saves "&amp;TEXT(N(I34),"£#,##0")&amp;" a year",IF(G34="","No end date",IF(K34&lt;0,"Deal ended: check the price",IF(K34&lt;=30,"Deal ends in "&amp;K34&amp;" days: shop around","OK")))))</f>
        <v/>
      </c>
      <c r="M34" s="48" t="n"/>
      <c r="N34" s="48" t="n"/>
      <c r="O34" s="22">
        <f>IF(OR(J34="",M34="Cancel"),"",J34+ROW()/100000)</f>
        <v/>
      </c>
      <c r="P34" s="22">
        <f>IF(N(I34)&gt;0,I34+ROW()/10000000,"")</f>
        <v/>
      </c>
    </row>
    <row r="35">
      <c r="A35" s="48" t="n"/>
      <c r="B35" s="48" t="n"/>
      <c r="C35" s="48" t="n"/>
      <c r="D35" s="49" t="n"/>
      <c r="E35" s="48" t="n"/>
      <c r="F35" s="50" t="n"/>
      <c r="G35" s="50" t="n"/>
      <c r="H35" s="18">
        <f>IF(OR(D35="",E35=""),"",D35*IF(E35="Weekly",52/12,IF(E35="Monthly",1,IF(E35="Quarterly",1/3,IF(E35="Yearly",1/12,0)))))</f>
        <v/>
      </c>
      <c r="I35" s="18">
        <f>IF(H35="","",H35*12)</f>
        <v/>
      </c>
      <c r="J35" s="19">
        <f>IF(OR(F35="",E35=""),"",IF(F35&gt;=TODAY(),F35,IF(E35="Weekly",F35+7*CEILING((TODAY()-F35)/7,1),IF(EDATE(F35,CEILING(DATEDIF(F35,TODAY(),"m")/IF(E35="Quarterly",3,IF(E35="Yearly",12,1)),1)*IF(E35="Quarterly",3,IF(E35="Yearly",12,1)))&gt;=TODAY(),EDATE(F35,CEILING(DATEDIF(F35,TODAY(),"m")/IF(E35="Quarterly",3,IF(E35="Yearly",12,1)),1)*IF(E35="Quarterly",3,IF(E35="Yearly",12,1))),EDATE(F35,(CEILING(DATEDIF(F35,TODAY(),"m")/IF(E35="Quarterly",3,IF(E35="Yearly",12,1)),1)+1)*IF(E35="Quarterly",3,IF(E35="Yearly",12,1)))))))</f>
        <v/>
      </c>
      <c r="K35" s="20">
        <f>IF(G35="","",G35-TODAY())</f>
        <v/>
      </c>
      <c r="L35" s="21">
        <f>IF(A35="","",IF(M35="Cancel","To cancel: saves "&amp;TEXT(N(I35),"£#,##0")&amp;" a year",IF(G35="","No end date",IF(K35&lt;0,"Deal ended: check the price",IF(K35&lt;=30,"Deal ends in "&amp;K35&amp;" days: shop around","OK")))))</f>
        <v/>
      </c>
      <c r="M35" s="48" t="n"/>
      <c r="N35" s="48" t="n"/>
      <c r="O35" s="22">
        <f>IF(OR(J35="",M35="Cancel"),"",J35+ROW()/100000)</f>
        <v/>
      </c>
      <c r="P35" s="22">
        <f>IF(N(I35)&gt;0,I35+ROW()/10000000,"")</f>
        <v/>
      </c>
    </row>
    <row r="36">
      <c r="A36" s="48" t="n"/>
      <c r="B36" s="48" t="n"/>
      <c r="C36" s="48" t="n"/>
      <c r="D36" s="49" t="n"/>
      <c r="E36" s="48" t="n"/>
      <c r="F36" s="50" t="n"/>
      <c r="G36" s="50" t="n"/>
      <c r="H36" s="18">
        <f>IF(OR(D36="",E36=""),"",D36*IF(E36="Weekly",52/12,IF(E36="Monthly",1,IF(E36="Quarterly",1/3,IF(E36="Yearly",1/12,0)))))</f>
        <v/>
      </c>
      <c r="I36" s="18">
        <f>IF(H36="","",H36*12)</f>
        <v/>
      </c>
      <c r="J36" s="19">
        <f>IF(OR(F36="",E36=""),"",IF(F36&gt;=TODAY(),F36,IF(E36="Weekly",F36+7*CEILING((TODAY()-F36)/7,1),IF(EDATE(F36,CEILING(DATEDIF(F36,TODAY(),"m")/IF(E36="Quarterly",3,IF(E36="Yearly",12,1)),1)*IF(E36="Quarterly",3,IF(E36="Yearly",12,1)))&gt;=TODAY(),EDATE(F36,CEILING(DATEDIF(F36,TODAY(),"m")/IF(E36="Quarterly",3,IF(E36="Yearly",12,1)),1)*IF(E36="Quarterly",3,IF(E36="Yearly",12,1))),EDATE(F36,(CEILING(DATEDIF(F36,TODAY(),"m")/IF(E36="Quarterly",3,IF(E36="Yearly",12,1)),1)+1)*IF(E36="Quarterly",3,IF(E36="Yearly",12,1)))))))</f>
        <v/>
      </c>
      <c r="K36" s="20">
        <f>IF(G36="","",G36-TODAY())</f>
        <v/>
      </c>
      <c r="L36" s="21">
        <f>IF(A36="","",IF(M36="Cancel","To cancel: saves "&amp;TEXT(N(I36),"£#,##0")&amp;" a year",IF(G36="","No end date",IF(K36&lt;0,"Deal ended: check the price",IF(K36&lt;=30,"Deal ends in "&amp;K36&amp;" days: shop around","OK")))))</f>
        <v/>
      </c>
      <c r="M36" s="48" t="n"/>
      <c r="N36" s="48" t="n"/>
      <c r="O36" s="22">
        <f>IF(OR(J36="",M36="Cancel"),"",J36+ROW()/100000)</f>
        <v/>
      </c>
      <c r="P36" s="22">
        <f>IF(N(I36)&gt;0,I36+ROW()/10000000,"")</f>
        <v/>
      </c>
    </row>
    <row r="37">
      <c r="A37" s="48" t="n"/>
      <c r="B37" s="48" t="n"/>
      <c r="C37" s="48" t="n"/>
      <c r="D37" s="49" t="n"/>
      <c r="E37" s="48" t="n"/>
      <c r="F37" s="50" t="n"/>
      <c r="G37" s="50" t="n"/>
      <c r="H37" s="18">
        <f>IF(OR(D37="",E37=""),"",D37*IF(E37="Weekly",52/12,IF(E37="Monthly",1,IF(E37="Quarterly",1/3,IF(E37="Yearly",1/12,0)))))</f>
        <v/>
      </c>
      <c r="I37" s="18">
        <f>IF(H37="","",H37*12)</f>
        <v/>
      </c>
      <c r="J37" s="19">
        <f>IF(OR(F37="",E37=""),"",IF(F37&gt;=TODAY(),F37,IF(E37="Weekly",F37+7*CEILING((TODAY()-F37)/7,1),IF(EDATE(F37,CEILING(DATEDIF(F37,TODAY(),"m")/IF(E37="Quarterly",3,IF(E37="Yearly",12,1)),1)*IF(E37="Quarterly",3,IF(E37="Yearly",12,1)))&gt;=TODAY(),EDATE(F37,CEILING(DATEDIF(F37,TODAY(),"m")/IF(E37="Quarterly",3,IF(E37="Yearly",12,1)),1)*IF(E37="Quarterly",3,IF(E37="Yearly",12,1))),EDATE(F37,(CEILING(DATEDIF(F37,TODAY(),"m")/IF(E37="Quarterly",3,IF(E37="Yearly",12,1)),1)+1)*IF(E37="Quarterly",3,IF(E37="Yearly",12,1)))))))</f>
        <v/>
      </c>
      <c r="K37" s="20">
        <f>IF(G37="","",G37-TODAY())</f>
        <v/>
      </c>
      <c r="L37" s="21">
        <f>IF(A37="","",IF(M37="Cancel","To cancel: saves "&amp;TEXT(N(I37),"£#,##0")&amp;" a year",IF(G37="","No end date",IF(K37&lt;0,"Deal ended: check the price",IF(K37&lt;=30,"Deal ends in "&amp;K37&amp;" days: shop around","OK")))))</f>
        <v/>
      </c>
      <c r="M37" s="48" t="n"/>
      <c r="N37" s="48" t="n"/>
      <c r="O37" s="22">
        <f>IF(OR(J37="",M37="Cancel"),"",J37+ROW()/100000)</f>
        <v/>
      </c>
      <c r="P37" s="22">
        <f>IF(N(I37)&gt;0,I37+ROW()/10000000,"")</f>
        <v/>
      </c>
    </row>
    <row r="38">
      <c r="A38" s="48" t="n"/>
      <c r="B38" s="48" t="n"/>
      <c r="C38" s="48" t="n"/>
      <c r="D38" s="49" t="n"/>
      <c r="E38" s="48" t="n"/>
      <c r="F38" s="50" t="n"/>
      <c r="G38" s="50" t="n"/>
      <c r="H38" s="18">
        <f>IF(OR(D38="",E38=""),"",D38*IF(E38="Weekly",52/12,IF(E38="Monthly",1,IF(E38="Quarterly",1/3,IF(E38="Yearly",1/12,0)))))</f>
        <v/>
      </c>
      <c r="I38" s="18">
        <f>IF(H38="","",H38*12)</f>
        <v/>
      </c>
      <c r="J38" s="19">
        <f>IF(OR(F38="",E38=""),"",IF(F38&gt;=TODAY(),F38,IF(E38="Weekly",F38+7*CEILING((TODAY()-F38)/7,1),IF(EDATE(F38,CEILING(DATEDIF(F38,TODAY(),"m")/IF(E38="Quarterly",3,IF(E38="Yearly",12,1)),1)*IF(E38="Quarterly",3,IF(E38="Yearly",12,1)))&gt;=TODAY(),EDATE(F38,CEILING(DATEDIF(F38,TODAY(),"m")/IF(E38="Quarterly",3,IF(E38="Yearly",12,1)),1)*IF(E38="Quarterly",3,IF(E38="Yearly",12,1))),EDATE(F38,(CEILING(DATEDIF(F38,TODAY(),"m")/IF(E38="Quarterly",3,IF(E38="Yearly",12,1)),1)+1)*IF(E38="Quarterly",3,IF(E38="Yearly",12,1)))))))</f>
        <v/>
      </c>
      <c r="K38" s="20">
        <f>IF(G38="","",G38-TODAY())</f>
        <v/>
      </c>
      <c r="L38" s="21">
        <f>IF(A38="","",IF(M38="Cancel","To cancel: saves "&amp;TEXT(N(I38),"£#,##0")&amp;" a year",IF(G38="","No end date",IF(K38&lt;0,"Deal ended: check the price",IF(K38&lt;=30,"Deal ends in "&amp;K38&amp;" days: shop around","OK")))))</f>
        <v/>
      </c>
      <c r="M38" s="48" t="n"/>
      <c r="N38" s="48" t="n"/>
      <c r="O38" s="22">
        <f>IF(OR(J38="",M38="Cancel"),"",J38+ROW()/100000)</f>
        <v/>
      </c>
      <c r="P38" s="22">
        <f>IF(N(I38)&gt;0,I38+ROW()/10000000,"")</f>
        <v/>
      </c>
    </row>
    <row r="39">
      <c r="A39" s="48" t="n"/>
      <c r="B39" s="48" t="n"/>
      <c r="C39" s="48" t="n"/>
      <c r="D39" s="49" t="n"/>
      <c r="E39" s="48" t="n"/>
      <c r="F39" s="50" t="n"/>
      <c r="G39" s="50" t="n"/>
      <c r="H39" s="18">
        <f>IF(OR(D39="",E39=""),"",D39*IF(E39="Weekly",52/12,IF(E39="Monthly",1,IF(E39="Quarterly",1/3,IF(E39="Yearly",1/12,0)))))</f>
        <v/>
      </c>
      <c r="I39" s="18">
        <f>IF(H39="","",H39*12)</f>
        <v/>
      </c>
      <c r="J39" s="19">
        <f>IF(OR(F39="",E39=""),"",IF(F39&gt;=TODAY(),F39,IF(E39="Weekly",F39+7*CEILING((TODAY()-F39)/7,1),IF(EDATE(F39,CEILING(DATEDIF(F39,TODAY(),"m")/IF(E39="Quarterly",3,IF(E39="Yearly",12,1)),1)*IF(E39="Quarterly",3,IF(E39="Yearly",12,1)))&gt;=TODAY(),EDATE(F39,CEILING(DATEDIF(F39,TODAY(),"m")/IF(E39="Quarterly",3,IF(E39="Yearly",12,1)),1)*IF(E39="Quarterly",3,IF(E39="Yearly",12,1))),EDATE(F39,(CEILING(DATEDIF(F39,TODAY(),"m")/IF(E39="Quarterly",3,IF(E39="Yearly",12,1)),1)+1)*IF(E39="Quarterly",3,IF(E39="Yearly",12,1)))))))</f>
        <v/>
      </c>
      <c r="K39" s="20">
        <f>IF(G39="","",G39-TODAY())</f>
        <v/>
      </c>
      <c r="L39" s="21">
        <f>IF(A39="","",IF(M39="Cancel","To cancel: saves "&amp;TEXT(N(I39),"£#,##0")&amp;" a year",IF(G39="","No end date",IF(K39&lt;0,"Deal ended: check the price",IF(K39&lt;=30,"Deal ends in "&amp;K39&amp;" days: shop around","OK")))))</f>
        <v/>
      </c>
      <c r="M39" s="48" t="n"/>
      <c r="N39" s="48" t="n"/>
      <c r="O39" s="22">
        <f>IF(OR(J39="",M39="Cancel"),"",J39+ROW()/100000)</f>
        <v/>
      </c>
      <c r="P39" s="22">
        <f>IF(N(I39)&gt;0,I39+ROW()/10000000,"")</f>
        <v/>
      </c>
    </row>
    <row r="40">
      <c r="A40" s="48" t="n"/>
      <c r="B40" s="48" t="n"/>
      <c r="C40" s="48" t="n"/>
      <c r="D40" s="49" t="n"/>
      <c r="E40" s="48" t="n"/>
      <c r="F40" s="50" t="n"/>
      <c r="G40" s="50" t="n"/>
      <c r="H40" s="18">
        <f>IF(OR(D40="",E40=""),"",D40*IF(E40="Weekly",52/12,IF(E40="Monthly",1,IF(E40="Quarterly",1/3,IF(E40="Yearly",1/12,0)))))</f>
        <v/>
      </c>
      <c r="I40" s="18">
        <f>IF(H40="","",H40*12)</f>
        <v/>
      </c>
      <c r="J40" s="19">
        <f>IF(OR(F40="",E40=""),"",IF(F40&gt;=TODAY(),F40,IF(E40="Weekly",F40+7*CEILING((TODAY()-F40)/7,1),IF(EDATE(F40,CEILING(DATEDIF(F40,TODAY(),"m")/IF(E40="Quarterly",3,IF(E40="Yearly",12,1)),1)*IF(E40="Quarterly",3,IF(E40="Yearly",12,1)))&gt;=TODAY(),EDATE(F40,CEILING(DATEDIF(F40,TODAY(),"m")/IF(E40="Quarterly",3,IF(E40="Yearly",12,1)),1)*IF(E40="Quarterly",3,IF(E40="Yearly",12,1))),EDATE(F40,(CEILING(DATEDIF(F40,TODAY(),"m")/IF(E40="Quarterly",3,IF(E40="Yearly",12,1)),1)+1)*IF(E40="Quarterly",3,IF(E40="Yearly",12,1)))))))</f>
        <v/>
      </c>
      <c r="K40" s="20">
        <f>IF(G40="","",G40-TODAY())</f>
        <v/>
      </c>
      <c r="L40" s="21">
        <f>IF(A40="","",IF(M40="Cancel","To cancel: saves "&amp;TEXT(N(I40),"£#,##0")&amp;" a year",IF(G40="","No end date",IF(K40&lt;0,"Deal ended: check the price",IF(K40&lt;=30,"Deal ends in "&amp;K40&amp;" days: shop around","OK")))))</f>
        <v/>
      </c>
      <c r="M40" s="48" t="n"/>
      <c r="N40" s="48" t="n"/>
      <c r="O40" s="22">
        <f>IF(OR(J40="",M40="Cancel"),"",J40+ROW()/100000)</f>
        <v/>
      </c>
      <c r="P40" s="22">
        <f>IF(N(I40)&gt;0,I40+ROW()/10000000,"")</f>
        <v/>
      </c>
    </row>
    <row r="41">
      <c r="A41" s="48" t="n"/>
      <c r="B41" s="48" t="n"/>
      <c r="C41" s="48" t="n"/>
      <c r="D41" s="49" t="n"/>
      <c r="E41" s="48" t="n"/>
      <c r="F41" s="50" t="n"/>
      <c r="G41" s="50" t="n"/>
      <c r="H41" s="18">
        <f>IF(OR(D41="",E41=""),"",D41*IF(E41="Weekly",52/12,IF(E41="Monthly",1,IF(E41="Quarterly",1/3,IF(E41="Yearly",1/12,0)))))</f>
        <v/>
      </c>
      <c r="I41" s="18">
        <f>IF(H41="","",H41*12)</f>
        <v/>
      </c>
      <c r="J41" s="19">
        <f>IF(OR(F41="",E41=""),"",IF(F41&gt;=TODAY(),F41,IF(E41="Weekly",F41+7*CEILING((TODAY()-F41)/7,1),IF(EDATE(F41,CEILING(DATEDIF(F41,TODAY(),"m")/IF(E41="Quarterly",3,IF(E41="Yearly",12,1)),1)*IF(E41="Quarterly",3,IF(E41="Yearly",12,1)))&gt;=TODAY(),EDATE(F41,CEILING(DATEDIF(F41,TODAY(),"m")/IF(E41="Quarterly",3,IF(E41="Yearly",12,1)),1)*IF(E41="Quarterly",3,IF(E41="Yearly",12,1))),EDATE(F41,(CEILING(DATEDIF(F41,TODAY(),"m")/IF(E41="Quarterly",3,IF(E41="Yearly",12,1)),1)+1)*IF(E41="Quarterly",3,IF(E41="Yearly",12,1)))))))</f>
        <v/>
      </c>
      <c r="K41" s="20">
        <f>IF(G41="","",G41-TODAY())</f>
        <v/>
      </c>
      <c r="L41" s="21">
        <f>IF(A41="","",IF(M41="Cancel","To cancel: saves "&amp;TEXT(N(I41),"£#,##0")&amp;" a year",IF(G41="","No end date",IF(K41&lt;0,"Deal ended: check the price",IF(K41&lt;=30,"Deal ends in "&amp;K41&amp;" days: shop around","OK")))))</f>
        <v/>
      </c>
      <c r="M41" s="48" t="n"/>
      <c r="N41" s="48" t="n"/>
      <c r="O41" s="22">
        <f>IF(OR(J41="",M41="Cancel"),"",J41+ROW()/100000)</f>
        <v/>
      </c>
      <c r="P41" s="22">
        <f>IF(N(I41)&gt;0,I41+ROW()/10000000,"")</f>
        <v/>
      </c>
    </row>
    <row r="42">
      <c r="A42" s="48" t="n"/>
      <c r="B42" s="48" t="n"/>
      <c r="C42" s="48" t="n"/>
      <c r="D42" s="49" t="n"/>
      <c r="E42" s="48" t="n"/>
      <c r="F42" s="50" t="n"/>
      <c r="G42" s="50" t="n"/>
      <c r="H42" s="18">
        <f>IF(OR(D42="",E42=""),"",D42*IF(E42="Weekly",52/12,IF(E42="Monthly",1,IF(E42="Quarterly",1/3,IF(E42="Yearly",1/12,0)))))</f>
        <v/>
      </c>
      <c r="I42" s="18">
        <f>IF(H42="","",H42*12)</f>
        <v/>
      </c>
      <c r="J42" s="19">
        <f>IF(OR(F42="",E42=""),"",IF(F42&gt;=TODAY(),F42,IF(E42="Weekly",F42+7*CEILING((TODAY()-F42)/7,1),IF(EDATE(F42,CEILING(DATEDIF(F42,TODAY(),"m")/IF(E42="Quarterly",3,IF(E42="Yearly",12,1)),1)*IF(E42="Quarterly",3,IF(E42="Yearly",12,1)))&gt;=TODAY(),EDATE(F42,CEILING(DATEDIF(F42,TODAY(),"m")/IF(E42="Quarterly",3,IF(E42="Yearly",12,1)),1)*IF(E42="Quarterly",3,IF(E42="Yearly",12,1))),EDATE(F42,(CEILING(DATEDIF(F42,TODAY(),"m")/IF(E42="Quarterly",3,IF(E42="Yearly",12,1)),1)+1)*IF(E42="Quarterly",3,IF(E42="Yearly",12,1)))))))</f>
        <v/>
      </c>
      <c r="K42" s="20">
        <f>IF(G42="","",G42-TODAY())</f>
        <v/>
      </c>
      <c r="L42" s="21">
        <f>IF(A42="","",IF(M42="Cancel","To cancel: saves "&amp;TEXT(N(I42),"£#,##0")&amp;" a year",IF(G42="","No end date",IF(K42&lt;0,"Deal ended: check the price",IF(K42&lt;=30,"Deal ends in "&amp;K42&amp;" days: shop around","OK")))))</f>
        <v/>
      </c>
      <c r="M42" s="48" t="n"/>
      <c r="N42" s="48" t="n"/>
      <c r="O42" s="22">
        <f>IF(OR(J42="",M42="Cancel"),"",J42+ROW()/100000)</f>
        <v/>
      </c>
      <c r="P42" s="22">
        <f>IF(N(I42)&gt;0,I42+ROW()/10000000,"")</f>
        <v/>
      </c>
    </row>
    <row r="43">
      <c r="A43" s="48" t="n"/>
      <c r="B43" s="48" t="n"/>
      <c r="C43" s="48" t="n"/>
      <c r="D43" s="49" t="n"/>
      <c r="E43" s="48" t="n"/>
      <c r="F43" s="50" t="n"/>
      <c r="G43" s="50" t="n"/>
      <c r="H43" s="18">
        <f>IF(OR(D43="",E43=""),"",D43*IF(E43="Weekly",52/12,IF(E43="Monthly",1,IF(E43="Quarterly",1/3,IF(E43="Yearly",1/12,0)))))</f>
        <v/>
      </c>
      <c r="I43" s="18">
        <f>IF(H43="","",H43*12)</f>
        <v/>
      </c>
      <c r="J43" s="19">
        <f>IF(OR(F43="",E43=""),"",IF(F43&gt;=TODAY(),F43,IF(E43="Weekly",F43+7*CEILING((TODAY()-F43)/7,1),IF(EDATE(F43,CEILING(DATEDIF(F43,TODAY(),"m")/IF(E43="Quarterly",3,IF(E43="Yearly",12,1)),1)*IF(E43="Quarterly",3,IF(E43="Yearly",12,1)))&gt;=TODAY(),EDATE(F43,CEILING(DATEDIF(F43,TODAY(),"m")/IF(E43="Quarterly",3,IF(E43="Yearly",12,1)),1)*IF(E43="Quarterly",3,IF(E43="Yearly",12,1))),EDATE(F43,(CEILING(DATEDIF(F43,TODAY(),"m")/IF(E43="Quarterly",3,IF(E43="Yearly",12,1)),1)+1)*IF(E43="Quarterly",3,IF(E43="Yearly",12,1)))))))</f>
        <v/>
      </c>
      <c r="K43" s="20">
        <f>IF(G43="","",G43-TODAY())</f>
        <v/>
      </c>
      <c r="L43" s="21">
        <f>IF(A43="","",IF(M43="Cancel","To cancel: saves "&amp;TEXT(N(I43),"£#,##0")&amp;" a year",IF(G43="","No end date",IF(K43&lt;0,"Deal ended: check the price",IF(K43&lt;=30,"Deal ends in "&amp;K43&amp;" days: shop around","OK")))))</f>
        <v/>
      </c>
      <c r="M43" s="48" t="n"/>
      <c r="N43" s="48" t="n"/>
      <c r="O43" s="22">
        <f>IF(OR(J43="",M43="Cancel"),"",J43+ROW()/100000)</f>
        <v/>
      </c>
      <c r="P43" s="22">
        <f>IF(N(I43)&gt;0,I43+ROW()/10000000,"")</f>
        <v/>
      </c>
    </row>
    <row r="44">
      <c r="A44" s="48" t="n"/>
      <c r="B44" s="48" t="n"/>
      <c r="C44" s="48" t="n"/>
      <c r="D44" s="49" t="n"/>
      <c r="E44" s="48" t="n"/>
      <c r="F44" s="50" t="n"/>
      <c r="G44" s="50" t="n"/>
      <c r="H44" s="18">
        <f>IF(OR(D44="",E44=""),"",D44*IF(E44="Weekly",52/12,IF(E44="Monthly",1,IF(E44="Quarterly",1/3,IF(E44="Yearly",1/12,0)))))</f>
        <v/>
      </c>
      <c r="I44" s="18">
        <f>IF(H44="","",H44*12)</f>
        <v/>
      </c>
      <c r="J44" s="19">
        <f>IF(OR(F44="",E44=""),"",IF(F44&gt;=TODAY(),F44,IF(E44="Weekly",F44+7*CEILING((TODAY()-F44)/7,1),IF(EDATE(F44,CEILING(DATEDIF(F44,TODAY(),"m")/IF(E44="Quarterly",3,IF(E44="Yearly",12,1)),1)*IF(E44="Quarterly",3,IF(E44="Yearly",12,1)))&gt;=TODAY(),EDATE(F44,CEILING(DATEDIF(F44,TODAY(),"m")/IF(E44="Quarterly",3,IF(E44="Yearly",12,1)),1)*IF(E44="Quarterly",3,IF(E44="Yearly",12,1))),EDATE(F44,(CEILING(DATEDIF(F44,TODAY(),"m")/IF(E44="Quarterly",3,IF(E44="Yearly",12,1)),1)+1)*IF(E44="Quarterly",3,IF(E44="Yearly",12,1)))))))</f>
        <v/>
      </c>
      <c r="K44" s="20">
        <f>IF(G44="","",G44-TODAY())</f>
        <v/>
      </c>
      <c r="L44" s="21">
        <f>IF(A44="","",IF(M44="Cancel","To cancel: saves "&amp;TEXT(N(I44),"£#,##0")&amp;" a year",IF(G44="","No end date",IF(K44&lt;0,"Deal ended: check the price",IF(K44&lt;=30,"Deal ends in "&amp;K44&amp;" days: shop around","OK")))))</f>
        <v/>
      </c>
      <c r="M44" s="48" t="n"/>
      <c r="N44" s="48" t="n"/>
      <c r="O44" s="22">
        <f>IF(OR(J44="",M44="Cancel"),"",J44+ROW()/100000)</f>
        <v/>
      </c>
      <c r="P44" s="22">
        <f>IF(N(I44)&gt;0,I44+ROW()/10000000,"")</f>
        <v/>
      </c>
    </row>
    <row r="45">
      <c r="A45" s="48" t="n"/>
      <c r="B45" s="48" t="n"/>
      <c r="C45" s="48" t="n"/>
      <c r="D45" s="49" t="n"/>
      <c r="E45" s="48" t="n"/>
      <c r="F45" s="50" t="n"/>
      <c r="G45" s="50" t="n"/>
      <c r="H45" s="18">
        <f>IF(OR(D45="",E45=""),"",D45*IF(E45="Weekly",52/12,IF(E45="Monthly",1,IF(E45="Quarterly",1/3,IF(E45="Yearly",1/12,0)))))</f>
        <v/>
      </c>
      <c r="I45" s="18">
        <f>IF(H45="","",H45*12)</f>
        <v/>
      </c>
      <c r="J45" s="19">
        <f>IF(OR(F45="",E45=""),"",IF(F45&gt;=TODAY(),F45,IF(E45="Weekly",F45+7*CEILING((TODAY()-F45)/7,1),IF(EDATE(F45,CEILING(DATEDIF(F45,TODAY(),"m")/IF(E45="Quarterly",3,IF(E45="Yearly",12,1)),1)*IF(E45="Quarterly",3,IF(E45="Yearly",12,1)))&gt;=TODAY(),EDATE(F45,CEILING(DATEDIF(F45,TODAY(),"m")/IF(E45="Quarterly",3,IF(E45="Yearly",12,1)),1)*IF(E45="Quarterly",3,IF(E45="Yearly",12,1))),EDATE(F45,(CEILING(DATEDIF(F45,TODAY(),"m")/IF(E45="Quarterly",3,IF(E45="Yearly",12,1)),1)+1)*IF(E45="Quarterly",3,IF(E45="Yearly",12,1)))))))</f>
        <v/>
      </c>
      <c r="K45" s="20">
        <f>IF(G45="","",G45-TODAY())</f>
        <v/>
      </c>
      <c r="L45" s="21">
        <f>IF(A45="","",IF(M45="Cancel","To cancel: saves "&amp;TEXT(N(I45),"£#,##0")&amp;" a year",IF(G45="","No end date",IF(K45&lt;0,"Deal ended: check the price",IF(K45&lt;=30,"Deal ends in "&amp;K45&amp;" days: shop around","OK")))))</f>
        <v/>
      </c>
      <c r="M45" s="48" t="n"/>
      <c r="N45" s="48" t="n"/>
      <c r="O45" s="22">
        <f>IF(OR(J45="",M45="Cancel"),"",J45+ROW()/100000)</f>
        <v/>
      </c>
      <c r="P45" s="22">
        <f>IF(N(I45)&gt;0,I45+ROW()/10000000,"")</f>
        <v/>
      </c>
    </row>
    <row r="46">
      <c r="A46" s="48" t="n"/>
      <c r="B46" s="48" t="n"/>
      <c r="C46" s="48" t="n"/>
      <c r="D46" s="49" t="n"/>
      <c r="E46" s="48" t="n"/>
      <c r="F46" s="50" t="n"/>
      <c r="G46" s="50" t="n"/>
      <c r="H46" s="18">
        <f>IF(OR(D46="",E46=""),"",D46*IF(E46="Weekly",52/12,IF(E46="Monthly",1,IF(E46="Quarterly",1/3,IF(E46="Yearly",1/12,0)))))</f>
        <v/>
      </c>
      <c r="I46" s="18">
        <f>IF(H46="","",H46*12)</f>
        <v/>
      </c>
      <c r="J46" s="19">
        <f>IF(OR(F46="",E46=""),"",IF(F46&gt;=TODAY(),F46,IF(E46="Weekly",F46+7*CEILING((TODAY()-F46)/7,1),IF(EDATE(F46,CEILING(DATEDIF(F46,TODAY(),"m")/IF(E46="Quarterly",3,IF(E46="Yearly",12,1)),1)*IF(E46="Quarterly",3,IF(E46="Yearly",12,1)))&gt;=TODAY(),EDATE(F46,CEILING(DATEDIF(F46,TODAY(),"m")/IF(E46="Quarterly",3,IF(E46="Yearly",12,1)),1)*IF(E46="Quarterly",3,IF(E46="Yearly",12,1))),EDATE(F46,(CEILING(DATEDIF(F46,TODAY(),"m")/IF(E46="Quarterly",3,IF(E46="Yearly",12,1)),1)+1)*IF(E46="Quarterly",3,IF(E46="Yearly",12,1)))))))</f>
        <v/>
      </c>
      <c r="K46" s="20">
        <f>IF(G46="","",G46-TODAY())</f>
        <v/>
      </c>
      <c r="L46" s="21">
        <f>IF(A46="","",IF(M46="Cancel","To cancel: saves "&amp;TEXT(N(I46),"£#,##0")&amp;" a year",IF(G46="","No end date",IF(K46&lt;0,"Deal ended: check the price",IF(K46&lt;=30,"Deal ends in "&amp;K46&amp;" days: shop around","OK")))))</f>
        <v/>
      </c>
      <c r="M46" s="48" t="n"/>
      <c r="N46" s="48" t="n"/>
      <c r="O46" s="22">
        <f>IF(OR(J46="",M46="Cancel"),"",J46+ROW()/100000)</f>
        <v/>
      </c>
      <c r="P46" s="22">
        <f>IF(N(I46)&gt;0,I46+ROW()/10000000,"")</f>
        <v/>
      </c>
    </row>
    <row r="47">
      <c r="A47" s="48" t="n"/>
      <c r="B47" s="48" t="n"/>
      <c r="C47" s="48" t="n"/>
      <c r="D47" s="49" t="n"/>
      <c r="E47" s="48" t="n"/>
      <c r="F47" s="50" t="n"/>
      <c r="G47" s="50" t="n"/>
      <c r="H47" s="18">
        <f>IF(OR(D47="",E47=""),"",D47*IF(E47="Weekly",52/12,IF(E47="Monthly",1,IF(E47="Quarterly",1/3,IF(E47="Yearly",1/12,0)))))</f>
        <v/>
      </c>
      <c r="I47" s="18">
        <f>IF(H47="","",H47*12)</f>
        <v/>
      </c>
      <c r="J47" s="19">
        <f>IF(OR(F47="",E47=""),"",IF(F47&gt;=TODAY(),F47,IF(E47="Weekly",F47+7*CEILING((TODAY()-F47)/7,1),IF(EDATE(F47,CEILING(DATEDIF(F47,TODAY(),"m")/IF(E47="Quarterly",3,IF(E47="Yearly",12,1)),1)*IF(E47="Quarterly",3,IF(E47="Yearly",12,1)))&gt;=TODAY(),EDATE(F47,CEILING(DATEDIF(F47,TODAY(),"m")/IF(E47="Quarterly",3,IF(E47="Yearly",12,1)),1)*IF(E47="Quarterly",3,IF(E47="Yearly",12,1))),EDATE(F47,(CEILING(DATEDIF(F47,TODAY(),"m")/IF(E47="Quarterly",3,IF(E47="Yearly",12,1)),1)+1)*IF(E47="Quarterly",3,IF(E47="Yearly",12,1)))))))</f>
        <v/>
      </c>
      <c r="K47" s="20">
        <f>IF(G47="","",G47-TODAY())</f>
        <v/>
      </c>
      <c r="L47" s="21">
        <f>IF(A47="","",IF(M47="Cancel","To cancel: saves "&amp;TEXT(N(I47),"£#,##0")&amp;" a year",IF(G47="","No end date",IF(K47&lt;0,"Deal ended: check the price",IF(K47&lt;=30,"Deal ends in "&amp;K47&amp;" days: shop around","OK")))))</f>
        <v/>
      </c>
      <c r="M47" s="48" t="n"/>
      <c r="N47" s="48" t="n"/>
      <c r="O47" s="22">
        <f>IF(OR(J47="",M47="Cancel"),"",J47+ROW()/100000)</f>
        <v/>
      </c>
      <c r="P47" s="22">
        <f>IF(N(I47)&gt;0,I47+ROW()/10000000,"")</f>
        <v/>
      </c>
    </row>
    <row r="48">
      <c r="A48" s="48" t="n"/>
      <c r="B48" s="48" t="n"/>
      <c r="C48" s="48" t="n"/>
      <c r="D48" s="49" t="n"/>
      <c r="E48" s="48" t="n"/>
      <c r="F48" s="50" t="n"/>
      <c r="G48" s="50" t="n"/>
      <c r="H48" s="18">
        <f>IF(OR(D48="",E48=""),"",D48*IF(E48="Weekly",52/12,IF(E48="Monthly",1,IF(E48="Quarterly",1/3,IF(E48="Yearly",1/12,0)))))</f>
        <v/>
      </c>
      <c r="I48" s="18">
        <f>IF(H48="","",H48*12)</f>
        <v/>
      </c>
      <c r="J48" s="19">
        <f>IF(OR(F48="",E48=""),"",IF(F48&gt;=TODAY(),F48,IF(E48="Weekly",F48+7*CEILING((TODAY()-F48)/7,1),IF(EDATE(F48,CEILING(DATEDIF(F48,TODAY(),"m")/IF(E48="Quarterly",3,IF(E48="Yearly",12,1)),1)*IF(E48="Quarterly",3,IF(E48="Yearly",12,1)))&gt;=TODAY(),EDATE(F48,CEILING(DATEDIF(F48,TODAY(),"m")/IF(E48="Quarterly",3,IF(E48="Yearly",12,1)),1)*IF(E48="Quarterly",3,IF(E48="Yearly",12,1))),EDATE(F48,(CEILING(DATEDIF(F48,TODAY(),"m")/IF(E48="Quarterly",3,IF(E48="Yearly",12,1)),1)+1)*IF(E48="Quarterly",3,IF(E48="Yearly",12,1)))))))</f>
        <v/>
      </c>
      <c r="K48" s="20">
        <f>IF(G48="","",G48-TODAY())</f>
        <v/>
      </c>
      <c r="L48" s="21">
        <f>IF(A48="","",IF(M48="Cancel","To cancel: saves "&amp;TEXT(N(I48),"£#,##0")&amp;" a year",IF(G48="","No end date",IF(K48&lt;0,"Deal ended: check the price",IF(K48&lt;=30,"Deal ends in "&amp;K48&amp;" days: shop around","OK")))))</f>
        <v/>
      </c>
      <c r="M48" s="48" t="n"/>
      <c r="N48" s="48" t="n"/>
      <c r="O48" s="22">
        <f>IF(OR(J48="",M48="Cancel"),"",J48+ROW()/100000)</f>
        <v/>
      </c>
      <c r="P48" s="22">
        <f>IF(N(I48)&gt;0,I48+ROW()/10000000,"")</f>
        <v/>
      </c>
    </row>
    <row r="49">
      <c r="A49" s="48" t="n"/>
      <c r="B49" s="48" t="n"/>
      <c r="C49" s="48" t="n"/>
      <c r="D49" s="49" t="n"/>
      <c r="E49" s="48" t="n"/>
      <c r="F49" s="50" t="n"/>
      <c r="G49" s="50" t="n"/>
      <c r="H49" s="18">
        <f>IF(OR(D49="",E49=""),"",D49*IF(E49="Weekly",52/12,IF(E49="Monthly",1,IF(E49="Quarterly",1/3,IF(E49="Yearly",1/12,0)))))</f>
        <v/>
      </c>
      <c r="I49" s="18">
        <f>IF(H49="","",H49*12)</f>
        <v/>
      </c>
      <c r="J49" s="19">
        <f>IF(OR(F49="",E49=""),"",IF(F49&gt;=TODAY(),F49,IF(E49="Weekly",F49+7*CEILING((TODAY()-F49)/7,1),IF(EDATE(F49,CEILING(DATEDIF(F49,TODAY(),"m")/IF(E49="Quarterly",3,IF(E49="Yearly",12,1)),1)*IF(E49="Quarterly",3,IF(E49="Yearly",12,1)))&gt;=TODAY(),EDATE(F49,CEILING(DATEDIF(F49,TODAY(),"m")/IF(E49="Quarterly",3,IF(E49="Yearly",12,1)),1)*IF(E49="Quarterly",3,IF(E49="Yearly",12,1))),EDATE(F49,(CEILING(DATEDIF(F49,TODAY(),"m")/IF(E49="Quarterly",3,IF(E49="Yearly",12,1)),1)+1)*IF(E49="Quarterly",3,IF(E49="Yearly",12,1)))))))</f>
        <v/>
      </c>
      <c r="K49" s="20">
        <f>IF(G49="","",G49-TODAY())</f>
        <v/>
      </c>
      <c r="L49" s="21">
        <f>IF(A49="","",IF(M49="Cancel","To cancel: saves "&amp;TEXT(N(I49),"£#,##0")&amp;" a year",IF(G49="","No end date",IF(K49&lt;0,"Deal ended: check the price",IF(K49&lt;=30,"Deal ends in "&amp;K49&amp;" days: shop around","OK")))))</f>
        <v/>
      </c>
      <c r="M49" s="48" t="n"/>
      <c r="N49" s="48" t="n"/>
      <c r="O49" s="22">
        <f>IF(OR(J49="",M49="Cancel"),"",J49+ROW()/100000)</f>
        <v/>
      </c>
      <c r="P49" s="22">
        <f>IF(N(I49)&gt;0,I49+ROW()/10000000,"")</f>
        <v/>
      </c>
    </row>
    <row r="50">
      <c r="A50" s="48" t="n"/>
      <c r="B50" s="48" t="n"/>
      <c r="C50" s="48" t="n"/>
      <c r="D50" s="49" t="n"/>
      <c r="E50" s="48" t="n"/>
      <c r="F50" s="50" t="n"/>
      <c r="G50" s="50" t="n"/>
      <c r="H50" s="18">
        <f>IF(OR(D50="",E50=""),"",D50*IF(E50="Weekly",52/12,IF(E50="Monthly",1,IF(E50="Quarterly",1/3,IF(E50="Yearly",1/12,0)))))</f>
        <v/>
      </c>
      <c r="I50" s="18">
        <f>IF(H50="","",H50*12)</f>
        <v/>
      </c>
      <c r="J50" s="19">
        <f>IF(OR(F50="",E50=""),"",IF(F50&gt;=TODAY(),F50,IF(E50="Weekly",F50+7*CEILING((TODAY()-F50)/7,1),IF(EDATE(F50,CEILING(DATEDIF(F50,TODAY(),"m")/IF(E50="Quarterly",3,IF(E50="Yearly",12,1)),1)*IF(E50="Quarterly",3,IF(E50="Yearly",12,1)))&gt;=TODAY(),EDATE(F50,CEILING(DATEDIF(F50,TODAY(),"m")/IF(E50="Quarterly",3,IF(E50="Yearly",12,1)),1)*IF(E50="Quarterly",3,IF(E50="Yearly",12,1))),EDATE(F50,(CEILING(DATEDIF(F50,TODAY(),"m")/IF(E50="Quarterly",3,IF(E50="Yearly",12,1)),1)+1)*IF(E50="Quarterly",3,IF(E50="Yearly",12,1)))))))</f>
        <v/>
      </c>
      <c r="K50" s="20">
        <f>IF(G50="","",G50-TODAY())</f>
        <v/>
      </c>
      <c r="L50" s="21">
        <f>IF(A50="","",IF(M50="Cancel","To cancel: saves "&amp;TEXT(N(I50),"£#,##0")&amp;" a year",IF(G50="","No end date",IF(K50&lt;0,"Deal ended: check the price",IF(K50&lt;=30,"Deal ends in "&amp;K50&amp;" days: shop around","OK")))))</f>
        <v/>
      </c>
      <c r="M50" s="48" t="n"/>
      <c r="N50" s="48" t="n"/>
      <c r="O50" s="22">
        <f>IF(OR(J50="",M50="Cancel"),"",J50+ROW()/100000)</f>
        <v/>
      </c>
      <c r="P50" s="22">
        <f>IF(N(I50)&gt;0,I50+ROW()/10000000,"")</f>
        <v/>
      </c>
    </row>
    <row r="51">
      <c r="A51" s="48" t="n"/>
      <c r="B51" s="48" t="n"/>
      <c r="C51" s="48" t="n"/>
      <c r="D51" s="49" t="n"/>
      <c r="E51" s="48" t="n"/>
      <c r="F51" s="50" t="n"/>
      <c r="G51" s="50" t="n"/>
      <c r="H51" s="18">
        <f>IF(OR(D51="",E51=""),"",D51*IF(E51="Weekly",52/12,IF(E51="Monthly",1,IF(E51="Quarterly",1/3,IF(E51="Yearly",1/12,0)))))</f>
        <v/>
      </c>
      <c r="I51" s="18">
        <f>IF(H51="","",H51*12)</f>
        <v/>
      </c>
      <c r="J51" s="19">
        <f>IF(OR(F51="",E51=""),"",IF(F51&gt;=TODAY(),F51,IF(E51="Weekly",F51+7*CEILING((TODAY()-F51)/7,1),IF(EDATE(F51,CEILING(DATEDIF(F51,TODAY(),"m")/IF(E51="Quarterly",3,IF(E51="Yearly",12,1)),1)*IF(E51="Quarterly",3,IF(E51="Yearly",12,1)))&gt;=TODAY(),EDATE(F51,CEILING(DATEDIF(F51,TODAY(),"m")/IF(E51="Quarterly",3,IF(E51="Yearly",12,1)),1)*IF(E51="Quarterly",3,IF(E51="Yearly",12,1))),EDATE(F51,(CEILING(DATEDIF(F51,TODAY(),"m")/IF(E51="Quarterly",3,IF(E51="Yearly",12,1)),1)+1)*IF(E51="Quarterly",3,IF(E51="Yearly",12,1)))))))</f>
        <v/>
      </c>
      <c r="K51" s="20">
        <f>IF(G51="","",G51-TODAY())</f>
        <v/>
      </c>
      <c r="L51" s="21">
        <f>IF(A51="","",IF(M51="Cancel","To cancel: saves "&amp;TEXT(N(I51),"£#,##0")&amp;" a year",IF(G51="","No end date",IF(K51&lt;0,"Deal ended: check the price",IF(K51&lt;=30,"Deal ends in "&amp;K51&amp;" days: shop around","OK")))))</f>
        <v/>
      </c>
      <c r="M51" s="48" t="n"/>
      <c r="N51" s="48" t="n"/>
      <c r="O51" s="22">
        <f>IF(OR(J51="",M51="Cancel"),"",J51+ROW()/100000)</f>
        <v/>
      </c>
      <c r="P51" s="22">
        <f>IF(N(I51)&gt;0,I51+ROW()/10000000,"")</f>
        <v/>
      </c>
    </row>
    <row r="52">
      <c r="A52" s="48" t="n"/>
      <c r="B52" s="48" t="n"/>
      <c r="C52" s="48" t="n"/>
      <c r="D52" s="49" t="n"/>
      <c r="E52" s="48" t="n"/>
      <c r="F52" s="50" t="n"/>
      <c r="G52" s="50" t="n"/>
      <c r="H52" s="18">
        <f>IF(OR(D52="",E52=""),"",D52*IF(E52="Weekly",52/12,IF(E52="Monthly",1,IF(E52="Quarterly",1/3,IF(E52="Yearly",1/12,0)))))</f>
        <v/>
      </c>
      <c r="I52" s="18">
        <f>IF(H52="","",H52*12)</f>
        <v/>
      </c>
      <c r="J52" s="19">
        <f>IF(OR(F52="",E52=""),"",IF(F52&gt;=TODAY(),F52,IF(E52="Weekly",F52+7*CEILING((TODAY()-F52)/7,1),IF(EDATE(F52,CEILING(DATEDIF(F52,TODAY(),"m")/IF(E52="Quarterly",3,IF(E52="Yearly",12,1)),1)*IF(E52="Quarterly",3,IF(E52="Yearly",12,1)))&gt;=TODAY(),EDATE(F52,CEILING(DATEDIF(F52,TODAY(),"m")/IF(E52="Quarterly",3,IF(E52="Yearly",12,1)),1)*IF(E52="Quarterly",3,IF(E52="Yearly",12,1))),EDATE(F52,(CEILING(DATEDIF(F52,TODAY(),"m")/IF(E52="Quarterly",3,IF(E52="Yearly",12,1)),1)+1)*IF(E52="Quarterly",3,IF(E52="Yearly",12,1)))))))</f>
        <v/>
      </c>
      <c r="K52" s="20">
        <f>IF(G52="","",G52-TODAY())</f>
        <v/>
      </c>
      <c r="L52" s="21">
        <f>IF(A52="","",IF(M52="Cancel","To cancel: saves "&amp;TEXT(N(I52),"£#,##0")&amp;" a year",IF(G52="","No end date",IF(K52&lt;0,"Deal ended: check the price",IF(K52&lt;=30,"Deal ends in "&amp;K52&amp;" days: shop around","OK")))))</f>
        <v/>
      </c>
      <c r="M52" s="48" t="n"/>
      <c r="N52" s="48" t="n"/>
      <c r="O52" s="22">
        <f>IF(OR(J52="",M52="Cancel"),"",J52+ROW()/100000)</f>
        <v/>
      </c>
      <c r="P52" s="22">
        <f>IF(N(I52)&gt;0,I52+ROW()/10000000,"")</f>
        <v/>
      </c>
    </row>
    <row r="53">
      <c r="A53" s="48" t="n"/>
      <c r="B53" s="48" t="n"/>
      <c r="C53" s="48" t="n"/>
      <c r="D53" s="49" t="n"/>
      <c r="E53" s="48" t="n"/>
      <c r="F53" s="50" t="n"/>
      <c r="G53" s="50" t="n"/>
      <c r="H53" s="18">
        <f>IF(OR(D53="",E53=""),"",D53*IF(E53="Weekly",52/12,IF(E53="Monthly",1,IF(E53="Quarterly",1/3,IF(E53="Yearly",1/12,0)))))</f>
        <v/>
      </c>
      <c r="I53" s="18">
        <f>IF(H53="","",H53*12)</f>
        <v/>
      </c>
      <c r="J53" s="19">
        <f>IF(OR(F53="",E53=""),"",IF(F53&gt;=TODAY(),F53,IF(E53="Weekly",F53+7*CEILING((TODAY()-F53)/7,1),IF(EDATE(F53,CEILING(DATEDIF(F53,TODAY(),"m")/IF(E53="Quarterly",3,IF(E53="Yearly",12,1)),1)*IF(E53="Quarterly",3,IF(E53="Yearly",12,1)))&gt;=TODAY(),EDATE(F53,CEILING(DATEDIF(F53,TODAY(),"m")/IF(E53="Quarterly",3,IF(E53="Yearly",12,1)),1)*IF(E53="Quarterly",3,IF(E53="Yearly",12,1))),EDATE(F53,(CEILING(DATEDIF(F53,TODAY(),"m")/IF(E53="Quarterly",3,IF(E53="Yearly",12,1)),1)+1)*IF(E53="Quarterly",3,IF(E53="Yearly",12,1)))))))</f>
        <v/>
      </c>
      <c r="K53" s="20">
        <f>IF(G53="","",G53-TODAY())</f>
        <v/>
      </c>
      <c r="L53" s="21">
        <f>IF(A53="","",IF(M53="Cancel","To cancel: saves "&amp;TEXT(N(I53),"£#,##0")&amp;" a year",IF(G53="","No end date",IF(K53&lt;0,"Deal ended: check the price",IF(K53&lt;=30,"Deal ends in "&amp;K53&amp;" days: shop around","OK")))))</f>
        <v/>
      </c>
      <c r="M53" s="48" t="n"/>
      <c r="N53" s="48" t="n"/>
      <c r="O53" s="22">
        <f>IF(OR(J53="",M53="Cancel"),"",J53+ROW()/100000)</f>
        <v/>
      </c>
      <c r="P53" s="22">
        <f>IF(N(I53)&gt;0,I53+ROW()/10000000,"")</f>
        <v/>
      </c>
    </row>
    <row r="54">
      <c r="A54" s="48" t="n"/>
      <c r="B54" s="48" t="n"/>
      <c r="C54" s="48" t="n"/>
      <c r="D54" s="49" t="n"/>
      <c r="E54" s="48" t="n"/>
      <c r="F54" s="50" t="n"/>
      <c r="G54" s="50" t="n"/>
      <c r="H54" s="18">
        <f>IF(OR(D54="",E54=""),"",D54*IF(E54="Weekly",52/12,IF(E54="Monthly",1,IF(E54="Quarterly",1/3,IF(E54="Yearly",1/12,0)))))</f>
        <v/>
      </c>
      <c r="I54" s="18">
        <f>IF(H54="","",H54*12)</f>
        <v/>
      </c>
      <c r="J54" s="19">
        <f>IF(OR(F54="",E54=""),"",IF(F54&gt;=TODAY(),F54,IF(E54="Weekly",F54+7*CEILING((TODAY()-F54)/7,1),IF(EDATE(F54,CEILING(DATEDIF(F54,TODAY(),"m")/IF(E54="Quarterly",3,IF(E54="Yearly",12,1)),1)*IF(E54="Quarterly",3,IF(E54="Yearly",12,1)))&gt;=TODAY(),EDATE(F54,CEILING(DATEDIF(F54,TODAY(),"m")/IF(E54="Quarterly",3,IF(E54="Yearly",12,1)),1)*IF(E54="Quarterly",3,IF(E54="Yearly",12,1))),EDATE(F54,(CEILING(DATEDIF(F54,TODAY(),"m")/IF(E54="Quarterly",3,IF(E54="Yearly",12,1)),1)+1)*IF(E54="Quarterly",3,IF(E54="Yearly",12,1)))))))</f>
        <v/>
      </c>
      <c r="K54" s="20">
        <f>IF(G54="","",G54-TODAY())</f>
        <v/>
      </c>
      <c r="L54" s="21">
        <f>IF(A54="","",IF(M54="Cancel","To cancel: saves "&amp;TEXT(N(I54),"£#,##0")&amp;" a year",IF(G54="","No end date",IF(K54&lt;0,"Deal ended: check the price",IF(K54&lt;=30,"Deal ends in "&amp;K54&amp;" days: shop around","OK")))))</f>
        <v/>
      </c>
      <c r="M54" s="48" t="n"/>
      <c r="N54" s="48" t="n"/>
      <c r="O54" s="22">
        <f>IF(OR(J54="",M54="Cancel"),"",J54+ROW()/100000)</f>
        <v/>
      </c>
      <c r="P54" s="22">
        <f>IF(N(I54)&gt;0,I54+ROW()/10000000,"")</f>
        <v/>
      </c>
    </row>
    <row r="55">
      <c r="A55" s="48" t="n"/>
      <c r="B55" s="48" t="n"/>
      <c r="C55" s="48" t="n"/>
      <c r="D55" s="49" t="n"/>
      <c r="E55" s="48" t="n"/>
      <c r="F55" s="50" t="n"/>
      <c r="G55" s="50" t="n"/>
      <c r="H55" s="18">
        <f>IF(OR(D55="",E55=""),"",D55*IF(E55="Weekly",52/12,IF(E55="Monthly",1,IF(E55="Quarterly",1/3,IF(E55="Yearly",1/12,0)))))</f>
        <v/>
      </c>
      <c r="I55" s="18">
        <f>IF(H55="","",H55*12)</f>
        <v/>
      </c>
      <c r="J55" s="19">
        <f>IF(OR(F55="",E55=""),"",IF(F55&gt;=TODAY(),F55,IF(E55="Weekly",F55+7*CEILING((TODAY()-F55)/7,1),IF(EDATE(F55,CEILING(DATEDIF(F55,TODAY(),"m")/IF(E55="Quarterly",3,IF(E55="Yearly",12,1)),1)*IF(E55="Quarterly",3,IF(E55="Yearly",12,1)))&gt;=TODAY(),EDATE(F55,CEILING(DATEDIF(F55,TODAY(),"m")/IF(E55="Quarterly",3,IF(E55="Yearly",12,1)),1)*IF(E55="Quarterly",3,IF(E55="Yearly",12,1))),EDATE(F55,(CEILING(DATEDIF(F55,TODAY(),"m")/IF(E55="Quarterly",3,IF(E55="Yearly",12,1)),1)+1)*IF(E55="Quarterly",3,IF(E55="Yearly",12,1)))))))</f>
        <v/>
      </c>
      <c r="K55" s="20">
        <f>IF(G55="","",G55-TODAY())</f>
        <v/>
      </c>
      <c r="L55" s="21">
        <f>IF(A55="","",IF(M55="Cancel","To cancel: saves "&amp;TEXT(N(I55),"£#,##0")&amp;" a year",IF(G55="","No end date",IF(K55&lt;0,"Deal ended: check the price",IF(K55&lt;=30,"Deal ends in "&amp;K55&amp;" days: shop around","OK")))))</f>
        <v/>
      </c>
      <c r="M55" s="48" t="n"/>
      <c r="N55" s="48" t="n"/>
      <c r="O55" s="22">
        <f>IF(OR(J55="",M55="Cancel"),"",J55+ROW()/100000)</f>
        <v/>
      </c>
      <c r="P55" s="22">
        <f>IF(N(I55)&gt;0,I55+ROW()/10000000,"")</f>
        <v/>
      </c>
    </row>
    <row r="56">
      <c r="A56" s="48" t="n"/>
      <c r="B56" s="48" t="n"/>
      <c r="C56" s="48" t="n"/>
      <c r="D56" s="49" t="n"/>
      <c r="E56" s="48" t="n"/>
      <c r="F56" s="50" t="n"/>
      <c r="G56" s="50" t="n"/>
      <c r="H56" s="18">
        <f>IF(OR(D56="",E56=""),"",D56*IF(E56="Weekly",52/12,IF(E56="Monthly",1,IF(E56="Quarterly",1/3,IF(E56="Yearly",1/12,0)))))</f>
        <v/>
      </c>
      <c r="I56" s="18">
        <f>IF(H56="","",H56*12)</f>
        <v/>
      </c>
      <c r="J56" s="19">
        <f>IF(OR(F56="",E56=""),"",IF(F56&gt;=TODAY(),F56,IF(E56="Weekly",F56+7*CEILING((TODAY()-F56)/7,1),IF(EDATE(F56,CEILING(DATEDIF(F56,TODAY(),"m")/IF(E56="Quarterly",3,IF(E56="Yearly",12,1)),1)*IF(E56="Quarterly",3,IF(E56="Yearly",12,1)))&gt;=TODAY(),EDATE(F56,CEILING(DATEDIF(F56,TODAY(),"m")/IF(E56="Quarterly",3,IF(E56="Yearly",12,1)),1)*IF(E56="Quarterly",3,IF(E56="Yearly",12,1))),EDATE(F56,(CEILING(DATEDIF(F56,TODAY(),"m")/IF(E56="Quarterly",3,IF(E56="Yearly",12,1)),1)+1)*IF(E56="Quarterly",3,IF(E56="Yearly",12,1)))))))</f>
        <v/>
      </c>
      <c r="K56" s="20">
        <f>IF(G56="","",G56-TODAY())</f>
        <v/>
      </c>
      <c r="L56" s="21">
        <f>IF(A56="","",IF(M56="Cancel","To cancel: saves "&amp;TEXT(N(I56),"£#,##0")&amp;" a year",IF(G56="","No end date",IF(K56&lt;0,"Deal ended: check the price",IF(K56&lt;=30,"Deal ends in "&amp;K56&amp;" days: shop around","OK")))))</f>
        <v/>
      </c>
      <c r="M56" s="48" t="n"/>
      <c r="N56" s="48" t="n"/>
      <c r="O56" s="22">
        <f>IF(OR(J56="",M56="Cancel"),"",J56+ROW()/100000)</f>
        <v/>
      </c>
      <c r="P56" s="22">
        <f>IF(N(I56)&gt;0,I56+ROW()/10000000,"")</f>
        <v/>
      </c>
    </row>
    <row r="57">
      <c r="A57" s="48" t="n"/>
      <c r="B57" s="48" t="n"/>
      <c r="C57" s="48" t="n"/>
      <c r="D57" s="49" t="n"/>
      <c r="E57" s="48" t="n"/>
      <c r="F57" s="50" t="n"/>
      <c r="G57" s="50" t="n"/>
      <c r="H57" s="18">
        <f>IF(OR(D57="",E57=""),"",D57*IF(E57="Weekly",52/12,IF(E57="Monthly",1,IF(E57="Quarterly",1/3,IF(E57="Yearly",1/12,0)))))</f>
        <v/>
      </c>
      <c r="I57" s="18">
        <f>IF(H57="","",H57*12)</f>
        <v/>
      </c>
      <c r="J57" s="19">
        <f>IF(OR(F57="",E57=""),"",IF(F57&gt;=TODAY(),F57,IF(E57="Weekly",F57+7*CEILING((TODAY()-F57)/7,1),IF(EDATE(F57,CEILING(DATEDIF(F57,TODAY(),"m")/IF(E57="Quarterly",3,IF(E57="Yearly",12,1)),1)*IF(E57="Quarterly",3,IF(E57="Yearly",12,1)))&gt;=TODAY(),EDATE(F57,CEILING(DATEDIF(F57,TODAY(),"m")/IF(E57="Quarterly",3,IF(E57="Yearly",12,1)),1)*IF(E57="Quarterly",3,IF(E57="Yearly",12,1))),EDATE(F57,(CEILING(DATEDIF(F57,TODAY(),"m")/IF(E57="Quarterly",3,IF(E57="Yearly",12,1)),1)+1)*IF(E57="Quarterly",3,IF(E57="Yearly",12,1)))))))</f>
        <v/>
      </c>
      <c r="K57" s="20">
        <f>IF(G57="","",G57-TODAY())</f>
        <v/>
      </c>
      <c r="L57" s="21">
        <f>IF(A57="","",IF(M57="Cancel","To cancel: saves "&amp;TEXT(N(I57),"£#,##0")&amp;" a year",IF(G57="","No end date",IF(K57&lt;0,"Deal ended: check the price",IF(K57&lt;=30,"Deal ends in "&amp;K57&amp;" days: shop around","OK")))))</f>
        <v/>
      </c>
      <c r="M57" s="48" t="n"/>
      <c r="N57" s="48" t="n"/>
      <c r="O57" s="22">
        <f>IF(OR(J57="",M57="Cancel"),"",J57+ROW()/100000)</f>
        <v/>
      </c>
      <c r="P57" s="22">
        <f>IF(N(I57)&gt;0,I57+ROW()/10000000,"")</f>
        <v/>
      </c>
    </row>
    <row r="58">
      <c r="A58" s="48" t="n"/>
      <c r="B58" s="48" t="n"/>
      <c r="C58" s="48" t="n"/>
      <c r="D58" s="49" t="n"/>
      <c r="E58" s="48" t="n"/>
      <c r="F58" s="50" t="n"/>
      <c r="G58" s="50" t="n"/>
      <c r="H58" s="18">
        <f>IF(OR(D58="",E58=""),"",D58*IF(E58="Weekly",52/12,IF(E58="Monthly",1,IF(E58="Quarterly",1/3,IF(E58="Yearly",1/12,0)))))</f>
        <v/>
      </c>
      <c r="I58" s="18">
        <f>IF(H58="","",H58*12)</f>
        <v/>
      </c>
      <c r="J58" s="19">
        <f>IF(OR(F58="",E58=""),"",IF(F58&gt;=TODAY(),F58,IF(E58="Weekly",F58+7*CEILING((TODAY()-F58)/7,1),IF(EDATE(F58,CEILING(DATEDIF(F58,TODAY(),"m")/IF(E58="Quarterly",3,IF(E58="Yearly",12,1)),1)*IF(E58="Quarterly",3,IF(E58="Yearly",12,1)))&gt;=TODAY(),EDATE(F58,CEILING(DATEDIF(F58,TODAY(),"m")/IF(E58="Quarterly",3,IF(E58="Yearly",12,1)),1)*IF(E58="Quarterly",3,IF(E58="Yearly",12,1))),EDATE(F58,(CEILING(DATEDIF(F58,TODAY(),"m")/IF(E58="Quarterly",3,IF(E58="Yearly",12,1)),1)+1)*IF(E58="Quarterly",3,IF(E58="Yearly",12,1)))))))</f>
        <v/>
      </c>
      <c r="K58" s="20">
        <f>IF(G58="","",G58-TODAY())</f>
        <v/>
      </c>
      <c r="L58" s="21">
        <f>IF(A58="","",IF(M58="Cancel","To cancel: saves "&amp;TEXT(N(I58),"£#,##0")&amp;" a year",IF(G58="","No end date",IF(K58&lt;0,"Deal ended: check the price",IF(K58&lt;=30,"Deal ends in "&amp;K58&amp;" days: shop around","OK")))))</f>
        <v/>
      </c>
      <c r="M58" s="48" t="n"/>
      <c r="N58" s="48" t="n"/>
      <c r="O58" s="22">
        <f>IF(OR(J58="",M58="Cancel"),"",J58+ROW()/100000)</f>
        <v/>
      </c>
      <c r="P58" s="22">
        <f>IF(N(I58)&gt;0,I58+ROW()/10000000,"")</f>
        <v/>
      </c>
    </row>
    <row r="59">
      <c r="A59" s="48" t="n"/>
      <c r="B59" s="48" t="n"/>
      <c r="C59" s="48" t="n"/>
      <c r="D59" s="49" t="n"/>
      <c r="E59" s="48" t="n"/>
      <c r="F59" s="50" t="n"/>
      <c r="G59" s="50" t="n"/>
      <c r="H59" s="18">
        <f>IF(OR(D59="",E59=""),"",D59*IF(E59="Weekly",52/12,IF(E59="Monthly",1,IF(E59="Quarterly",1/3,IF(E59="Yearly",1/12,0)))))</f>
        <v/>
      </c>
      <c r="I59" s="18">
        <f>IF(H59="","",H59*12)</f>
        <v/>
      </c>
      <c r="J59" s="19">
        <f>IF(OR(F59="",E59=""),"",IF(F59&gt;=TODAY(),F59,IF(E59="Weekly",F59+7*CEILING((TODAY()-F59)/7,1),IF(EDATE(F59,CEILING(DATEDIF(F59,TODAY(),"m")/IF(E59="Quarterly",3,IF(E59="Yearly",12,1)),1)*IF(E59="Quarterly",3,IF(E59="Yearly",12,1)))&gt;=TODAY(),EDATE(F59,CEILING(DATEDIF(F59,TODAY(),"m")/IF(E59="Quarterly",3,IF(E59="Yearly",12,1)),1)*IF(E59="Quarterly",3,IF(E59="Yearly",12,1))),EDATE(F59,(CEILING(DATEDIF(F59,TODAY(),"m")/IF(E59="Quarterly",3,IF(E59="Yearly",12,1)),1)+1)*IF(E59="Quarterly",3,IF(E59="Yearly",12,1)))))))</f>
        <v/>
      </c>
      <c r="K59" s="20">
        <f>IF(G59="","",G59-TODAY())</f>
        <v/>
      </c>
      <c r="L59" s="21">
        <f>IF(A59="","",IF(M59="Cancel","To cancel: saves "&amp;TEXT(N(I59),"£#,##0")&amp;" a year",IF(G59="","No end date",IF(K59&lt;0,"Deal ended: check the price",IF(K59&lt;=30,"Deal ends in "&amp;K59&amp;" days: shop around","OK")))))</f>
        <v/>
      </c>
      <c r="M59" s="48" t="n"/>
      <c r="N59" s="48" t="n"/>
      <c r="O59" s="22">
        <f>IF(OR(J59="",M59="Cancel"),"",J59+ROW()/100000)</f>
        <v/>
      </c>
      <c r="P59" s="22">
        <f>IF(N(I59)&gt;0,I59+ROW()/10000000,"")</f>
        <v/>
      </c>
    </row>
    <row r="60">
      <c r="A60" s="48" t="n"/>
      <c r="B60" s="48" t="n"/>
      <c r="C60" s="48" t="n"/>
      <c r="D60" s="49" t="n"/>
      <c r="E60" s="48" t="n"/>
      <c r="F60" s="50" t="n"/>
      <c r="G60" s="50" t="n"/>
      <c r="H60" s="18">
        <f>IF(OR(D60="",E60=""),"",D60*IF(E60="Weekly",52/12,IF(E60="Monthly",1,IF(E60="Quarterly",1/3,IF(E60="Yearly",1/12,0)))))</f>
        <v/>
      </c>
      <c r="I60" s="18">
        <f>IF(H60="","",H60*12)</f>
        <v/>
      </c>
      <c r="J60" s="19">
        <f>IF(OR(F60="",E60=""),"",IF(F60&gt;=TODAY(),F60,IF(E60="Weekly",F60+7*CEILING((TODAY()-F60)/7,1),IF(EDATE(F60,CEILING(DATEDIF(F60,TODAY(),"m")/IF(E60="Quarterly",3,IF(E60="Yearly",12,1)),1)*IF(E60="Quarterly",3,IF(E60="Yearly",12,1)))&gt;=TODAY(),EDATE(F60,CEILING(DATEDIF(F60,TODAY(),"m")/IF(E60="Quarterly",3,IF(E60="Yearly",12,1)),1)*IF(E60="Quarterly",3,IF(E60="Yearly",12,1))),EDATE(F60,(CEILING(DATEDIF(F60,TODAY(),"m")/IF(E60="Quarterly",3,IF(E60="Yearly",12,1)),1)+1)*IF(E60="Quarterly",3,IF(E60="Yearly",12,1)))))))</f>
        <v/>
      </c>
      <c r="K60" s="20">
        <f>IF(G60="","",G60-TODAY())</f>
        <v/>
      </c>
      <c r="L60" s="21">
        <f>IF(A60="","",IF(M60="Cancel","To cancel: saves "&amp;TEXT(N(I60),"£#,##0")&amp;" a year",IF(G60="","No end date",IF(K60&lt;0,"Deal ended: check the price",IF(K60&lt;=30,"Deal ends in "&amp;K60&amp;" days: shop around","OK")))))</f>
        <v/>
      </c>
      <c r="M60" s="48" t="n"/>
      <c r="N60" s="48" t="n"/>
      <c r="O60" s="22">
        <f>IF(OR(J60="",M60="Cancel"),"",J60+ROW()/100000)</f>
        <v/>
      </c>
      <c r="P60" s="22">
        <f>IF(N(I60)&gt;0,I60+ROW()/10000000,"")</f>
        <v/>
      </c>
    </row>
    <row r="61">
      <c r="A61" s="48" t="n"/>
      <c r="B61" s="48" t="n"/>
      <c r="C61" s="48" t="n"/>
      <c r="D61" s="49" t="n"/>
      <c r="E61" s="48" t="n"/>
      <c r="F61" s="50" t="n"/>
      <c r="G61" s="50" t="n"/>
      <c r="H61" s="18">
        <f>IF(OR(D61="",E61=""),"",D61*IF(E61="Weekly",52/12,IF(E61="Monthly",1,IF(E61="Quarterly",1/3,IF(E61="Yearly",1/12,0)))))</f>
        <v/>
      </c>
      <c r="I61" s="18">
        <f>IF(H61="","",H61*12)</f>
        <v/>
      </c>
      <c r="J61" s="19">
        <f>IF(OR(F61="",E61=""),"",IF(F61&gt;=TODAY(),F61,IF(E61="Weekly",F61+7*CEILING((TODAY()-F61)/7,1),IF(EDATE(F61,CEILING(DATEDIF(F61,TODAY(),"m")/IF(E61="Quarterly",3,IF(E61="Yearly",12,1)),1)*IF(E61="Quarterly",3,IF(E61="Yearly",12,1)))&gt;=TODAY(),EDATE(F61,CEILING(DATEDIF(F61,TODAY(),"m")/IF(E61="Quarterly",3,IF(E61="Yearly",12,1)),1)*IF(E61="Quarterly",3,IF(E61="Yearly",12,1))),EDATE(F61,(CEILING(DATEDIF(F61,TODAY(),"m")/IF(E61="Quarterly",3,IF(E61="Yearly",12,1)),1)+1)*IF(E61="Quarterly",3,IF(E61="Yearly",12,1)))))))</f>
        <v/>
      </c>
      <c r="K61" s="20">
        <f>IF(G61="","",G61-TODAY())</f>
        <v/>
      </c>
      <c r="L61" s="21">
        <f>IF(A61="","",IF(M61="Cancel","To cancel: saves "&amp;TEXT(N(I61),"£#,##0")&amp;" a year",IF(G61="","No end date",IF(K61&lt;0,"Deal ended: check the price",IF(K61&lt;=30,"Deal ends in "&amp;K61&amp;" days: shop around","OK")))))</f>
        <v/>
      </c>
      <c r="M61" s="48" t="n"/>
      <c r="N61" s="48" t="n"/>
      <c r="O61" s="22">
        <f>IF(OR(J61="",M61="Cancel"),"",J61+ROW()/100000)</f>
        <v/>
      </c>
      <c r="P61" s="22">
        <f>IF(N(I61)&gt;0,I61+ROW()/10000000,"")</f>
        <v/>
      </c>
    </row>
    <row r="62">
      <c r="A62" s="48" t="n"/>
      <c r="B62" s="48" t="n"/>
      <c r="C62" s="48" t="n"/>
      <c r="D62" s="49" t="n"/>
      <c r="E62" s="48" t="n"/>
      <c r="F62" s="50" t="n"/>
      <c r="G62" s="50" t="n"/>
      <c r="H62" s="18">
        <f>IF(OR(D62="",E62=""),"",D62*IF(E62="Weekly",52/12,IF(E62="Monthly",1,IF(E62="Quarterly",1/3,IF(E62="Yearly",1/12,0)))))</f>
        <v/>
      </c>
      <c r="I62" s="18">
        <f>IF(H62="","",H62*12)</f>
        <v/>
      </c>
      <c r="J62" s="19">
        <f>IF(OR(F62="",E62=""),"",IF(F62&gt;=TODAY(),F62,IF(E62="Weekly",F62+7*CEILING((TODAY()-F62)/7,1),IF(EDATE(F62,CEILING(DATEDIF(F62,TODAY(),"m")/IF(E62="Quarterly",3,IF(E62="Yearly",12,1)),1)*IF(E62="Quarterly",3,IF(E62="Yearly",12,1)))&gt;=TODAY(),EDATE(F62,CEILING(DATEDIF(F62,TODAY(),"m")/IF(E62="Quarterly",3,IF(E62="Yearly",12,1)),1)*IF(E62="Quarterly",3,IF(E62="Yearly",12,1))),EDATE(F62,(CEILING(DATEDIF(F62,TODAY(),"m")/IF(E62="Quarterly",3,IF(E62="Yearly",12,1)),1)+1)*IF(E62="Quarterly",3,IF(E62="Yearly",12,1)))))))</f>
        <v/>
      </c>
      <c r="K62" s="20">
        <f>IF(G62="","",G62-TODAY())</f>
        <v/>
      </c>
      <c r="L62" s="21">
        <f>IF(A62="","",IF(M62="Cancel","To cancel: saves "&amp;TEXT(N(I62),"£#,##0")&amp;" a year",IF(G62="","No end date",IF(K62&lt;0,"Deal ended: check the price",IF(K62&lt;=30,"Deal ends in "&amp;K62&amp;" days: shop around","OK")))))</f>
        <v/>
      </c>
      <c r="M62" s="48" t="n"/>
      <c r="N62" s="48" t="n"/>
      <c r="O62" s="22">
        <f>IF(OR(J62="",M62="Cancel"),"",J62+ROW()/100000)</f>
        <v/>
      </c>
      <c r="P62" s="22">
        <f>IF(N(I62)&gt;0,I62+ROW()/10000000,"")</f>
        <v/>
      </c>
    </row>
    <row r="63">
      <c r="A63" s="48" t="n"/>
      <c r="B63" s="48" t="n"/>
      <c r="C63" s="48" t="n"/>
      <c r="D63" s="49" t="n"/>
      <c r="E63" s="48" t="n"/>
      <c r="F63" s="50" t="n"/>
      <c r="G63" s="50" t="n"/>
      <c r="H63" s="18">
        <f>IF(OR(D63="",E63=""),"",D63*IF(E63="Weekly",52/12,IF(E63="Monthly",1,IF(E63="Quarterly",1/3,IF(E63="Yearly",1/12,0)))))</f>
        <v/>
      </c>
      <c r="I63" s="18">
        <f>IF(H63="","",H63*12)</f>
        <v/>
      </c>
      <c r="J63" s="19">
        <f>IF(OR(F63="",E63=""),"",IF(F63&gt;=TODAY(),F63,IF(E63="Weekly",F63+7*CEILING((TODAY()-F63)/7,1),IF(EDATE(F63,CEILING(DATEDIF(F63,TODAY(),"m")/IF(E63="Quarterly",3,IF(E63="Yearly",12,1)),1)*IF(E63="Quarterly",3,IF(E63="Yearly",12,1)))&gt;=TODAY(),EDATE(F63,CEILING(DATEDIF(F63,TODAY(),"m")/IF(E63="Quarterly",3,IF(E63="Yearly",12,1)),1)*IF(E63="Quarterly",3,IF(E63="Yearly",12,1))),EDATE(F63,(CEILING(DATEDIF(F63,TODAY(),"m")/IF(E63="Quarterly",3,IF(E63="Yearly",12,1)),1)+1)*IF(E63="Quarterly",3,IF(E63="Yearly",12,1)))))))</f>
        <v/>
      </c>
      <c r="K63" s="20">
        <f>IF(G63="","",G63-TODAY())</f>
        <v/>
      </c>
      <c r="L63" s="21">
        <f>IF(A63="","",IF(M63="Cancel","To cancel: saves "&amp;TEXT(N(I63),"£#,##0")&amp;" a year",IF(G63="","No end date",IF(K63&lt;0,"Deal ended: check the price",IF(K63&lt;=30,"Deal ends in "&amp;K63&amp;" days: shop around","OK")))))</f>
        <v/>
      </c>
      <c r="M63" s="48" t="n"/>
      <c r="N63" s="48" t="n"/>
      <c r="O63" s="22">
        <f>IF(OR(J63="",M63="Cancel"),"",J63+ROW()/100000)</f>
        <v/>
      </c>
      <c r="P63" s="22">
        <f>IF(N(I63)&gt;0,I63+ROW()/10000000,"")</f>
        <v/>
      </c>
    </row>
    <row r="64">
      <c r="A64" s="48" t="n"/>
      <c r="B64" s="48" t="n"/>
      <c r="C64" s="48" t="n"/>
      <c r="D64" s="49" t="n"/>
      <c r="E64" s="48" t="n"/>
      <c r="F64" s="50" t="n"/>
      <c r="G64" s="50" t="n"/>
      <c r="H64" s="18">
        <f>IF(OR(D64="",E64=""),"",D64*IF(E64="Weekly",52/12,IF(E64="Monthly",1,IF(E64="Quarterly",1/3,IF(E64="Yearly",1/12,0)))))</f>
        <v/>
      </c>
      <c r="I64" s="18">
        <f>IF(H64="","",H64*12)</f>
        <v/>
      </c>
      <c r="J64" s="19">
        <f>IF(OR(F64="",E64=""),"",IF(F64&gt;=TODAY(),F64,IF(E64="Weekly",F64+7*CEILING((TODAY()-F64)/7,1),IF(EDATE(F64,CEILING(DATEDIF(F64,TODAY(),"m")/IF(E64="Quarterly",3,IF(E64="Yearly",12,1)),1)*IF(E64="Quarterly",3,IF(E64="Yearly",12,1)))&gt;=TODAY(),EDATE(F64,CEILING(DATEDIF(F64,TODAY(),"m")/IF(E64="Quarterly",3,IF(E64="Yearly",12,1)),1)*IF(E64="Quarterly",3,IF(E64="Yearly",12,1))),EDATE(F64,(CEILING(DATEDIF(F64,TODAY(),"m")/IF(E64="Quarterly",3,IF(E64="Yearly",12,1)),1)+1)*IF(E64="Quarterly",3,IF(E64="Yearly",12,1)))))))</f>
        <v/>
      </c>
      <c r="K64" s="20">
        <f>IF(G64="","",G64-TODAY())</f>
        <v/>
      </c>
      <c r="L64" s="21">
        <f>IF(A64="","",IF(M64="Cancel","To cancel: saves "&amp;TEXT(N(I64),"£#,##0")&amp;" a year",IF(G64="","No end date",IF(K64&lt;0,"Deal ended: check the price",IF(K64&lt;=30,"Deal ends in "&amp;K64&amp;" days: shop around","OK")))))</f>
        <v/>
      </c>
      <c r="M64" s="48" t="n"/>
      <c r="N64" s="48" t="n"/>
      <c r="O64" s="22">
        <f>IF(OR(J64="",M64="Cancel"),"",J64+ROW()/100000)</f>
        <v/>
      </c>
      <c r="P64" s="22">
        <f>IF(N(I64)&gt;0,I64+ROW()/10000000,"")</f>
        <v/>
      </c>
    </row>
    <row r="65">
      <c r="A65" s="48" t="n"/>
      <c r="B65" s="48" t="n"/>
      <c r="C65" s="48" t="n"/>
      <c r="D65" s="49" t="n"/>
      <c r="E65" s="48" t="n"/>
      <c r="F65" s="50" t="n"/>
      <c r="G65" s="50" t="n"/>
      <c r="H65" s="18">
        <f>IF(OR(D65="",E65=""),"",D65*IF(E65="Weekly",52/12,IF(E65="Monthly",1,IF(E65="Quarterly",1/3,IF(E65="Yearly",1/12,0)))))</f>
        <v/>
      </c>
      <c r="I65" s="18">
        <f>IF(H65="","",H65*12)</f>
        <v/>
      </c>
      <c r="J65" s="19">
        <f>IF(OR(F65="",E65=""),"",IF(F65&gt;=TODAY(),F65,IF(E65="Weekly",F65+7*CEILING((TODAY()-F65)/7,1),IF(EDATE(F65,CEILING(DATEDIF(F65,TODAY(),"m")/IF(E65="Quarterly",3,IF(E65="Yearly",12,1)),1)*IF(E65="Quarterly",3,IF(E65="Yearly",12,1)))&gt;=TODAY(),EDATE(F65,CEILING(DATEDIF(F65,TODAY(),"m")/IF(E65="Quarterly",3,IF(E65="Yearly",12,1)),1)*IF(E65="Quarterly",3,IF(E65="Yearly",12,1))),EDATE(F65,(CEILING(DATEDIF(F65,TODAY(),"m")/IF(E65="Quarterly",3,IF(E65="Yearly",12,1)),1)+1)*IF(E65="Quarterly",3,IF(E65="Yearly",12,1)))))))</f>
        <v/>
      </c>
      <c r="K65" s="20">
        <f>IF(G65="","",G65-TODAY())</f>
        <v/>
      </c>
      <c r="L65" s="21">
        <f>IF(A65="","",IF(M65="Cancel","To cancel: saves "&amp;TEXT(N(I65),"£#,##0")&amp;" a year",IF(G65="","No end date",IF(K65&lt;0,"Deal ended: check the price",IF(K65&lt;=30,"Deal ends in "&amp;K65&amp;" days: shop around","OK")))))</f>
        <v/>
      </c>
      <c r="M65" s="48" t="n"/>
      <c r="N65" s="48" t="n"/>
      <c r="O65" s="22">
        <f>IF(OR(J65="",M65="Cancel"),"",J65+ROW()/100000)</f>
        <v/>
      </c>
      <c r="P65" s="22">
        <f>IF(N(I65)&gt;0,I65+ROW()/10000000,"")</f>
        <v/>
      </c>
    </row>
  </sheetData>
  <sheetProtection selectLockedCells="0" selectUnlockedCells="0" sheet="1" objects="0" insertRows="1" insertHyperlinks="1" autoFilter="1" scenarios="0" formatColumns="1" deleteColumns="1" insertColumns="1" pivotTables="1" deleteRows="1" formatCells="1" formatRows="1" sort="1" password="F948"/>
  <autoFilter ref="A5:N65"/>
  <conditionalFormatting sqref="L6:L65">
    <cfRule type="expression" priority="1" dxfId="0" stopIfTrue="0">
      <formula>LEFT(L6,10)="Deal ended"</formula>
    </cfRule>
    <cfRule type="expression" priority="2" dxfId="1" stopIfTrue="0">
      <formula>LEFT(L6,14)="Deal ends in "</formula>
    </cfRule>
    <cfRule type="expression" priority="3" dxfId="2" stopIfTrue="0">
      <formula>LEFT(L6,9)="To cancel"</formula>
    </cfRule>
  </conditionalFormatting>
  <conditionalFormatting sqref="A6:K65">
    <cfRule type="expression" priority="4" dxfId="3" stopIfTrue="0">
      <formula>$M6="Cancel"</formula>
    </cfRule>
  </conditionalFormatting>
  <dataValidations count="6">
    <dataValidation sqref="B6:B65" showDropDown="0" showInputMessage="0" showErrorMessage="1" allowBlank="1" errorTitle="Not in the list" error="Pick one from the list." prompt="Pick from the list." type="list">
      <formula1>Lists!$A$2:$A$3</formula1>
    </dataValidation>
    <dataValidation sqref="C6:C65" showDropDown="0" showInputMessage="0" showErrorMessage="1" allowBlank="1" errorTitle="Not in the list" error="Pick one from the list." prompt="Pick from the list." type="list">
      <formula1>Lists!$B$2:$B$13</formula1>
    </dataValidation>
    <dataValidation sqref="E6:E65" showDropDown="0" showInputMessage="0" showErrorMessage="1" allowBlank="1" errorTitle="Not in the list" error="Pick one from the list." prompt="Weekly, Monthly, Quarterly or Yearly" type="list">
      <formula1>Lists!$C$2:$C$5</formula1>
    </dataValidation>
    <dataValidation sqref="M6:M65" showDropDown="0" showInputMessage="0" showErrorMessage="1" allowBlank="1" errorTitle="Not in the list" error="Pick one from the list." prompt="Pick from the list." type="list">
      <formula1>Lists!$D$2:$D$4</formula1>
    </dataValidation>
    <dataValidation sqref="D6:D65" showDropDown="0" showInputMessage="0" showErrorMessage="1" allowBlank="1" errorTitle="Check the amount" error="Enter £0 or more." prompt="Type an amount in pounds, for example 45.50." type="decimal" operator="greaterThanOrEqual">
      <formula1>0</formula1>
    </dataValidation>
    <dataValidation sqref="F6:G65" showDropDown="0" showInputMessage="0" showErrorMessage="1" allowBlank="1" errorTitle="Check the date" error="Enter a date, for example 1/9/2026." prompt="Type a date, for example 1/9/2026." type="date" operator="greaterThan">
      <formula1>36526</formula1>
    </dataValidation>
  </dataValidations>
  <printOptions horizontalCentered="0"/>
  <pageMargins left="0.75" right="0.75" top="1" bottom="1" header="0.5" footer="0.5"/>
  <pageSetup orientation="landscape" fitToHeight="0" fitToWidth="1"/>
  <headerFooter>
    <oddHeader>&amp;C&amp;12 &amp;KB3261EEXAMPLE ONLY. LOCKED. NOT FOR USE. Buy the full pack at rulemind.co.uk</oddHeader>
    <oddFooter>&amp;L&amp;8 RuleMind · rulemind.co.uk&amp;C&amp;KB3261EEXAMPLE ONLY. LOCKED. NOT FOR USE. Buy the full pack at rulemind.co.uk&amp;R&amp;8 Page &amp;P of &amp;N</oddFooter>
    <evenHeader/>
    <evenFooter/>
    <firstHeader/>
    <firstFooter/>
  </headerFooter>
  <drawing xmlns:r="http://schemas.openxmlformats.org/officeDocument/2006/relationships" r:id="rId1"/>
</worksheet>
</file>

<file path=xl/worksheets/sheet4.xml><?xml version="1.0" encoding="utf-8"?>
<worksheet xmlns="http://schemas.openxmlformats.org/spreadsheetml/2006/main">
  <sheetPr>
    <tabColor rgb="00B3261E"/>
    <outlinePr summaryBelow="1" summaryRight="1"/>
    <pageSetUpPr fitToPage="1"/>
  </sheetPr>
  <dimension ref="A1:G28"/>
  <sheetViews>
    <sheetView showGridLines="0" workbookViewId="0">
      <selection activeCell="A1" sqref="A1"/>
    </sheetView>
  </sheetViews>
  <sheetFormatPr baseColWidth="8" defaultRowHeight="15" outlineLevelCol="0"/>
  <cols>
    <col width="34" customWidth="1" min="1" max="1"/>
    <col width="15" customWidth="1" min="2" max="2"/>
    <col width="15" customWidth="1" min="3" max="3"/>
    <col width="3" customWidth="1" min="4" max="4"/>
    <col width="30" customWidth="1" min="5" max="5"/>
    <col width="15" customWidth="1" min="6" max="6"/>
    <col width="15" customWidth="1" min="7" max="7"/>
  </cols>
  <sheetData>
    <row r="1" ht="32" customHeight="1">
      <c r="A1" s="10" t="inlineStr">
        <is>
          <t>Summary</t>
        </is>
      </c>
    </row>
    <row r="2">
      <c r="A2" s="11" t="inlineStr">
        <is>
          <t>What your regular payments cost, and what you could save.</t>
        </is>
      </c>
    </row>
    <row r="3"/>
    <row r="4" ht="18" customHeight="1">
      <c r="A4" s="14" t="inlineStr">
        <is>
          <t>At a glance</t>
        </is>
      </c>
      <c r="B4" s="14" t="inlineStr">
        <is>
          <t>Amount</t>
        </is>
      </c>
      <c r="E4" s="14" t="inlineStr">
        <is>
          <t>Coming up next</t>
        </is>
      </c>
      <c r="F4" s="14" t="inlineStr">
        <is>
          <t>Due</t>
        </is>
      </c>
      <c r="G4" s="14" t="inlineStr">
        <is>
          <t>Amount</t>
        </is>
      </c>
    </row>
    <row r="5">
      <c r="A5" s="23" t="inlineStr">
        <is>
          <t>Total a month</t>
        </is>
      </c>
      <c r="B5" s="24">
        <f>SUM(Bills!H6:H65)</f>
        <v/>
      </c>
      <c r="E5" s="25">
        <f>IFERROR(INDEX(Bills!$A$6:$A$65,MATCH(SMALL(Bills!$O$6:$O$65,1),Bills!$O$6:$O$65,0)),"")</f>
        <v/>
      </c>
      <c r="F5" s="26">
        <f>IFERROR(INDEX(Bills!$J$6:$J$65,MATCH(SMALL(Bills!$O$6:$O$65,1),Bills!$O$6:$O$65,0)),"")</f>
        <v/>
      </c>
      <c r="G5" s="27">
        <f>IFERROR(INDEX(Bills!$D$6:$D$65,MATCH(SMALL(Bills!$O$6:$O$65,1),Bills!$O$6:$O$65,0)),"")</f>
        <v/>
      </c>
    </row>
    <row r="6">
      <c r="A6" s="23" t="inlineStr">
        <is>
          <t>Total a year</t>
        </is>
      </c>
      <c r="B6" s="24">
        <f>SUM(Bills!I6:I65)</f>
        <v/>
      </c>
      <c r="E6" s="25">
        <f>IFERROR(INDEX(Bills!$A$6:$A$65,MATCH(SMALL(Bills!$O$6:$O$65,2),Bills!$O$6:$O$65,0)),"")</f>
        <v/>
      </c>
      <c r="F6" s="26">
        <f>IFERROR(INDEX(Bills!$J$6:$J$65,MATCH(SMALL(Bills!$O$6:$O$65,2),Bills!$O$6:$O$65,0)),"")</f>
        <v/>
      </c>
      <c r="G6" s="27">
        <f>IFERROR(INDEX(Bills!$D$6:$D$65,MATCH(SMALL(Bills!$O$6:$O$65,2),Bills!$O$6:$O$65,0)),"")</f>
        <v/>
      </c>
    </row>
    <row r="7">
      <c r="A7" s="25" t="inlineStr">
        <is>
          <t>Bills a month</t>
        </is>
      </c>
      <c r="B7" s="27">
        <f>SUMIF(Bills!B6:B65,"Bill",Bills!H6:H65)</f>
        <v/>
      </c>
      <c r="E7" s="25">
        <f>IFERROR(INDEX(Bills!$A$6:$A$65,MATCH(SMALL(Bills!$O$6:$O$65,3),Bills!$O$6:$O$65,0)),"")</f>
        <v/>
      </c>
      <c r="F7" s="26">
        <f>IFERROR(INDEX(Bills!$J$6:$J$65,MATCH(SMALL(Bills!$O$6:$O$65,3),Bills!$O$6:$O$65,0)),"")</f>
        <v/>
      </c>
      <c r="G7" s="27">
        <f>IFERROR(INDEX(Bills!$D$6:$D$65,MATCH(SMALL(Bills!$O$6:$O$65,3),Bills!$O$6:$O$65,0)),"")</f>
        <v/>
      </c>
    </row>
    <row r="8">
      <c r="A8" s="25" t="inlineStr">
        <is>
          <t>Subscriptions a month</t>
        </is>
      </c>
      <c r="B8" s="27">
        <f>SUMIF(Bills!B6:B65,"Subscription",Bills!H6:H65)</f>
        <v/>
      </c>
      <c r="E8" s="25">
        <f>IFERROR(INDEX(Bills!$A$6:$A$65,MATCH(SMALL(Bills!$O$6:$O$65,4),Bills!$O$6:$O$65,0)),"")</f>
        <v/>
      </c>
      <c r="F8" s="26">
        <f>IFERROR(INDEX(Bills!$J$6:$J$65,MATCH(SMALL(Bills!$O$6:$O$65,4),Bills!$O$6:$O$65,0)),"")</f>
        <v/>
      </c>
      <c r="G8" s="27">
        <f>IFERROR(INDEX(Bills!$D$6:$D$65,MATCH(SMALL(Bills!$O$6:$O$65,4),Bills!$O$6:$O$65,0)),"")</f>
        <v/>
      </c>
    </row>
    <row r="9">
      <c r="A9" s="25" t="inlineStr">
        <is>
          <t>Marked Cancel: saves a month</t>
        </is>
      </c>
      <c r="B9" s="27">
        <f>SUMIF(Bills!M6:M65,"Cancel",Bills!H6:H65)</f>
        <v/>
      </c>
      <c r="E9" s="25">
        <f>IFERROR(INDEX(Bills!$A$6:$A$65,MATCH(SMALL(Bills!$O$6:$O$65,5),Bills!$O$6:$O$65,0)),"")</f>
        <v/>
      </c>
      <c r="F9" s="26">
        <f>IFERROR(INDEX(Bills!$J$6:$J$65,MATCH(SMALL(Bills!$O$6:$O$65,5),Bills!$O$6:$O$65,0)),"")</f>
        <v/>
      </c>
      <c r="G9" s="27">
        <f>IFERROR(INDEX(Bills!$D$6:$D$65,MATCH(SMALL(Bills!$O$6:$O$65,5),Bills!$O$6:$O$65,0)),"")</f>
        <v/>
      </c>
    </row>
    <row r="10">
      <c r="A10" s="25" t="inlineStr">
        <is>
          <t>Marked Cancel: saves a year</t>
        </is>
      </c>
      <c r="B10" s="27">
        <f>SUMIF(Bills!M6:M65,"Cancel",Bills!I6:I65)</f>
        <v/>
      </c>
      <c r="E10" s="25">
        <f>IFERROR(INDEX(Bills!$A$6:$A$65,MATCH(SMALL(Bills!$O$6:$O$65,6),Bills!$O$6:$O$65,0)),"")</f>
        <v/>
      </c>
      <c r="F10" s="26">
        <f>IFERROR(INDEX(Bills!$J$6:$J$65,MATCH(SMALL(Bills!$O$6:$O$65,6),Bills!$O$6:$O$65,0)),"")</f>
        <v/>
      </c>
      <c r="G10" s="27">
        <f>IFERROR(INDEX(Bills!$D$6:$D$65,MATCH(SMALL(Bills!$O$6:$O$65,6),Bills!$O$6:$O$65,0)),"")</f>
        <v/>
      </c>
    </row>
    <row r="11">
      <c r="A11" s="25" t="inlineStr">
        <is>
          <t>Marked Review</t>
        </is>
      </c>
      <c r="B11" s="28">
        <f>COUNTIF(Bills!M6:M65,"Review")</f>
        <v/>
      </c>
      <c r="E11" s="25">
        <f>IFERROR(INDEX(Bills!$A$6:$A$65,MATCH(SMALL(Bills!$O$6:$O$65,7),Bills!$O$6:$O$65,0)),"")</f>
        <v/>
      </c>
      <c r="F11" s="26">
        <f>IFERROR(INDEX(Bills!$J$6:$J$65,MATCH(SMALL(Bills!$O$6:$O$65,7),Bills!$O$6:$O$65,0)),"")</f>
        <v/>
      </c>
      <c r="G11" s="27">
        <f>IFERROR(INDEX(Bills!$D$6:$D$65,MATCH(SMALL(Bills!$O$6:$O$65,7),Bills!$O$6:$O$65,0)),"")</f>
        <v/>
      </c>
    </row>
    <row r="12">
      <c r="A12" s="25" t="inlineStr">
        <is>
          <t>Deals ending in the next 30 days</t>
        </is>
      </c>
      <c r="B12" s="28">
        <f>COUNTIFS(Bills!K6:K65,"&gt;=0",Bills!K6:K65,"&lt;=30")</f>
        <v/>
      </c>
      <c r="E12" s="25">
        <f>IFERROR(INDEX(Bills!$A$6:$A$65,MATCH(SMALL(Bills!$O$6:$O$65,8),Bills!$O$6:$O$65,0)),"")</f>
        <v/>
      </c>
      <c r="F12" s="26">
        <f>IFERROR(INDEX(Bills!$J$6:$J$65,MATCH(SMALL(Bills!$O$6:$O$65,8),Bills!$O$6:$O$65,0)),"")</f>
        <v/>
      </c>
      <c r="G12" s="27">
        <f>IFERROR(INDEX(Bills!$D$6:$D$65,MATCH(SMALL(Bills!$O$6:$O$65,8),Bills!$O$6:$O$65,0)),"")</f>
        <v/>
      </c>
    </row>
    <row r="13">
      <c r="A13" s="25" t="inlineStr">
        <is>
          <t>Deals already ended</t>
        </is>
      </c>
      <c r="B13" s="28">
        <f>COUNTIFS(Bills!K6:K65,"&lt;0")</f>
        <v/>
      </c>
    </row>
    <row r="14"/>
    <row r="15"/>
    <row r="16" ht="30" customHeight="1">
      <c r="A16" s="14" t="inlineStr">
        <is>
          <t>By category</t>
        </is>
      </c>
      <c r="B16" s="14" t="inlineStr">
        <is>
          <t>A month</t>
        </is>
      </c>
      <c r="C16" s="14" t="inlineStr">
        <is>
          <t>A year</t>
        </is>
      </c>
      <c r="E16" s="14" t="inlineStr">
        <is>
          <t>Most expensive a year</t>
        </is>
      </c>
      <c r="F16" s="14" t="inlineStr">
        <is>
          <t>A year</t>
        </is>
      </c>
    </row>
    <row r="17">
      <c r="A17" s="25" t="inlineStr">
        <is>
          <t>Housing</t>
        </is>
      </c>
      <c r="B17" s="27">
        <f>SUMIF(Bills!$C$6:$C$65,A17,Bills!$H$6:$H$65)</f>
        <v/>
      </c>
      <c r="C17" s="27">
        <f>B17*12</f>
        <v/>
      </c>
      <c r="E17" s="21">
        <f>IFERROR(INDEX(Bills!$A$6:$A$65,MATCH(LARGE(Bills!$P$6:$P$65,1),Bills!$P$6:$P$65,0)),"")</f>
        <v/>
      </c>
      <c r="F17" s="18">
        <f>IFERROR(INDEX(Bills!$I$6:$I$65,MATCH(LARGE(Bills!$P$6:$P$65,1),Bills!$P$6:$P$65,0)),"")</f>
        <v/>
      </c>
    </row>
    <row r="18">
      <c r="A18" s="25" t="inlineStr">
        <is>
          <t>Council tax</t>
        </is>
      </c>
      <c r="B18" s="27">
        <f>SUMIF(Bills!$C$6:$C$65,A18,Bills!$H$6:$H$65)</f>
        <v/>
      </c>
      <c r="C18" s="27">
        <f>B18*12</f>
        <v/>
      </c>
      <c r="E18" s="21">
        <f>IFERROR(INDEX(Bills!$A$6:$A$65,MATCH(LARGE(Bills!$P$6:$P$65,2),Bills!$P$6:$P$65,0)),"")</f>
        <v/>
      </c>
      <c r="F18" s="18">
        <f>IFERROR(INDEX(Bills!$I$6:$I$65,MATCH(LARGE(Bills!$P$6:$P$65,2),Bills!$P$6:$P$65,0)),"")</f>
        <v/>
      </c>
    </row>
    <row r="19">
      <c r="A19" s="25" t="inlineStr">
        <is>
          <t>Energy</t>
        </is>
      </c>
      <c r="B19" s="27">
        <f>SUMIF(Bills!$C$6:$C$65,A19,Bills!$H$6:$H$65)</f>
        <v/>
      </c>
      <c r="C19" s="27">
        <f>B19*12</f>
        <v/>
      </c>
      <c r="E19" s="21">
        <f>IFERROR(INDEX(Bills!$A$6:$A$65,MATCH(LARGE(Bills!$P$6:$P$65,3),Bills!$P$6:$P$65,0)),"")</f>
        <v/>
      </c>
      <c r="F19" s="18">
        <f>IFERROR(INDEX(Bills!$I$6:$I$65,MATCH(LARGE(Bills!$P$6:$P$65,3),Bills!$P$6:$P$65,0)),"")</f>
        <v/>
      </c>
    </row>
    <row r="20">
      <c r="A20" s="25" t="inlineStr">
        <is>
          <t>Water</t>
        </is>
      </c>
      <c r="B20" s="27">
        <f>SUMIF(Bills!$C$6:$C$65,A20,Bills!$H$6:$H$65)</f>
        <v/>
      </c>
      <c r="C20" s="27">
        <f>B20*12</f>
        <v/>
      </c>
      <c r="E20" s="21">
        <f>IFERROR(INDEX(Bills!$A$6:$A$65,MATCH(LARGE(Bills!$P$6:$P$65,4),Bills!$P$6:$P$65,0)),"")</f>
        <v/>
      </c>
      <c r="F20" s="18">
        <f>IFERROR(INDEX(Bills!$I$6:$I$65,MATCH(LARGE(Bills!$P$6:$P$65,4),Bills!$P$6:$P$65,0)),"")</f>
        <v/>
      </c>
    </row>
    <row r="21">
      <c r="A21" s="25" t="inlineStr">
        <is>
          <t>Phone and internet</t>
        </is>
      </c>
      <c r="B21" s="27">
        <f>SUMIF(Bills!$C$6:$C$65,A21,Bills!$H$6:$H$65)</f>
        <v/>
      </c>
      <c r="C21" s="27">
        <f>B21*12</f>
        <v/>
      </c>
      <c r="E21" s="21">
        <f>IFERROR(INDEX(Bills!$A$6:$A$65,MATCH(LARGE(Bills!$P$6:$P$65,5),Bills!$P$6:$P$65,0)),"")</f>
        <v/>
      </c>
      <c r="F21" s="18">
        <f>IFERROR(INDEX(Bills!$I$6:$I$65,MATCH(LARGE(Bills!$P$6:$P$65,5),Bills!$P$6:$P$65,0)),"")</f>
        <v/>
      </c>
    </row>
    <row r="22">
      <c r="A22" s="25" t="inlineStr">
        <is>
          <t>Insurance</t>
        </is>
      </c>
      <c r="B22" s="27">
        <f>SUMIF(Bills!$C$6:$C$65,A22,Bills!$H$6:$H$65)</f>
        <v/>
      </c>
      <c r="C22" s="27">
        <f>B22*12</f>
        <v/>
      </c>
    </row>
    <row r="23">
      <c r="A23" s="25" t="inlineStr">
        <is>
          <t>Transport</t>
        </is>
      </c>
      <c r="B23" s="27">
        <f>SUMIF(Bills!$C$6:$C$65,A23,Bills!$H$6:$H$65)</f>
        <v/>
      </c>
      <c r="C23" s="27">
        <f>B23*12</f>
        <v/>
      </c>
    </row>
    <row r="24">
      <c r="A24" s="25" t="inlineStr">
        <is>
          <t>TV and streaming</t>
        </is>
      </c>
      <c r="B24" s="27">
        <f>SUMIF(Bills!$C$6:$C$65,A24,Bills!$H$6:$H$65)</f>
        <v/>
      </c>
      <c r="C24" s="27">
        <f>B24*12</f>
        <v/>
      </c>
    </row>
    <row r="25">
      <c r="A25" s="25" t="inlineStr">
        <is>
          <t>Apps and software</t>
        </is>
      </c>
      <c r="B25" s="27">
        <f>SUMIF(Bills!$C$6:$C$65,A25,Bills!$H$6:$H$65)</f>
        <v/>
      </c>
      <c r="C25" s="27">
        <f>B25*12</f>
        <v/>
      </c>
    </row>
    <row r="26">
      <c r="A26" s="25" t="inlineStr">
        <is>
          <t>Gym and clubs</t>
        </is>
      </c>
      <c r="B26" s="27">
        <f>SUMIF(Bills!$C$6:$C$65,A26,Bills!$H$6:$H$65)</f>
        <v/>
      </c>
      <c r="C26" s="27">
        <f>B26*12</f>
        <v/>
      </c>
    </row>
    <row r="27">
      <c r="A27" s="25" t="inlineStr">
        <is>
          <t>Finance</t>
        </is>
      </c>
      <c r="B27" s="27">
        <f>SUMIF(Bills!$C$6:$C$65,A27,Bills!$H$6:$H$65)</f>
        <v/>
      </c>
      <c r="C27" s="27">
        <f>B27*12</f>
        <v/>
      </c>
    </row>
    <row r="28">
      <c r="A28" s="25" t="inlineStr">
        <is>
          <t>Other</t>
        </is>
      </c>
      <c r="B28" s="27">
        <f>SUMIF(Bills!$C$6:$C$65,A28,Bills!$H$6:$H$65)</f>
        <v/>
      </c>
      <c r="C28" s="27">
        <f>B28*12</f>
        <v/>
      </c>
    </row>
  </sheetData>
  <sheetProtection selectLockedCells="0" selectUnlockedCells="0" sheet="1" objects="0" insertRows="1" insertHyperlinks="1" autoFilter="1" scenarios="0" formatColumns="1" deleteColumns="1" insertColumns="1" pivotTables="1" deleteRows="1" formatCells="1" formatRows="1" sort="1" password="D0D6"/>
  <conditionalFormatting sqref="A9:B10">
    <cfRule type="expression" priority="1" dxfId="4" stopIfTrue="0">
      <formula>$B$10&gt;0</formula>
    </cfRule>
  </conditionalFormatting>
  <conditionalFormatting sqref="A12:B13">
    <cfRule type="expression" priority="2" dxfId="5" stopIfTrue="0">
      <formula>$B12&gt;0</formula>
    </cfRule>
  </conditionalFormatting>
  <printOptions horizontalCentered="0"/>
  <pageMargins left="0.75" right="0.75" top="1" bottom="1" header="0.5" footer="0.5"/>
  <pageSetup orientation="landscape" fitToHeight="0" fitToWidth="1"/>
  <headerFooter>
    <oddHeader>&amp;C&amp;12 &amp;KB3261EEXAMPLE ONLY. LOCKED. NOT FOR USE. Buy the full pack at rulemind.co.uk</oddHeader>
    <oddFooter>&amp;L&amp;8 RuleMind · rulemind.co.uk&amp;C&amp;KB3261EEXAMPLE ONLY. LOCKED. NOT FOR USE. Buy the full pack at rulemind.co.uk&amp;R&amp;8 Page &amp;P of &amp;N</oddFooter>
    <evenHeader/>
    <evenFooter/>
    <firstHeader/>
    <firstFooter/>
  </headerFooter>
  <drawing xmlns:r="http://schemas.openxmlformats.org/officeDocument/2006/relationships" r:id="rId1"/>
</worksheet>
</file>

<file path=xl/worksheets/sheet5.xml><?xml version="1.0" encoding="utf-8"?>
<worksheet xmlns="http://schemas.openxmlformats.org/spreadsheetml/2006/main">
  <sheetPr>
    <tabColor rgb="00B3261E"/>
    <outlinePr summaryBelow="1" summaryRight="1"/>
    <pageSetUpPr fitToPage="1"/>
  </sheetPr>
  <dimension ref="A1:N67"/>
  <sheetViews>
    <sheetView showGridLines="0" workbookViewId="0">
      <pane xSplit="1" ySplit="6" topLeftCell="B7" activePane="bottomRight" state="frozen"/>
      <selection pane="topRight"/>
      <selection pane="bottomLeft"/>
      <selection pane="bottomRight" activeCell="A1" sqref="A1"/>
    </sheetView>
  </sheetViews>
  <sheetFormatPr baseColWidth="8" defaultRowHeight="15" outlineLevelCol="0"/>
  <cols>
    <col width="26" customWidth="1" min="1" max="1"/>
    <col width="11" customWidth="1" min="2" max="2"/>
    <col width="11" customWidth="1" min="3" max="3"/>
    <col width="11" customWidth="1" min="4" max="4"/>
    <col width="11" customWidth="1" min="5" max="5"/>
    <col width="11" customWidth="1" min="6" max="6"/>
    <col width="11" customWidth="1" min="7" max="7"/>
    <col width="11" customWidth="1" min="8" max="8"/>
    <col width="11" customWidth="1" min="9" max="9"/>
    <col width="11" customWidth="1" min="10" max="10"/>
    <col width="11" customWidth="1" min="11" max="11"/>
    <col width="11" customWidth="1" min="12" max="12"/>
    <col width="11" customWidth="1" min="13" max="13"/>
    <col width="13" customWidth="1" min="14" max="14"/>
  </cols>
  <sheetData>
    <row r="1" ht="32" customHeight="1">
      <c r="A1" s="10" t="inlineStr">
        <is>
          <t>Next 12 months</t>
        </is>
      </c>
    </row>
    <row r="2">
      <c r="A2" s="11" t="inlineStr">
        <is>
          <t>Roughly what leaves your account each month, starting this month. Weekly payments are counted by date.</t>
        </is>
      </c>
    </row>
    <row r="3"/>
    <row r="4"/>
    <row r="5" ht="18" customHeight="1">
      <c r="A5" s="14" t="inlineStr">
        <is>
          <t>Payment</t>
        </is>
      </c>
      <c r="B5" s="29">
        <f>DATE(YEAR(TODAY()),MONTH(TODAY()),1)</f>
        <v/>
      </c>
      <c r="C5" s="29">
        <f>EDATE(B5,1)</f>
        <v/>
      </c>
      <c r="D5" s="29">
        <f>EDATE(C5,1)</f>
        <v/>
      </c>
      <c r="E5" s="29">
        <f>EDATE(D5,1)</f>
        <v/>
      </c>
      <c r="F5" s="29">
        <f>EDATE(E5,1)</f>
        <v/>
      </c>
      <c r="G5" s="29">
        <f>EDATE(F5,1)</f>
        <v/>
      </c>
      <c r="H5" s="29">
        <f>EDATE(G5,1)</f>
        <v/>
      </c>
      <c r="I5" s="29">
        <f>EDATE(H5,1)</f>
        <v/>
      </c>
      <c r="J5" s="29">
        <f>EDATE(I5,1)</f>
        <v/>
      </c>
      <c r="K5" s="29">
        <f>EDATE(J5,1)</f>
        <v/>
      </c>
      <c r="L5" s="29">
        <f>EDATE(K5,1)</f>
        <v/>
      </c>
      <c r="M5" s="29">
        <f>EDATE(L5,1)</f>
        <v/>
      </c>
      <c r="N5" s="14" t="inlineStr">
        <is>
          <t>12 months</t>
        </is>
      </c>
    </row>
    <row r="6">
      <c r="A6" s="30" t="inlineStr">
        <is>
          <t>Total due</t>
        </is>
      </c>
      <c r="B6" s="31">
        <f>SUM(B8:B67)</f>
        <v/>
      </c>
      <c r="C6" s="31">
        <f>SUM(C8:C67)</f>
        <v/>
      </c>
      <c r="D6" s="31">
        <f>SUM(D8:D67)</f>
        <v/>
      </c>
      <c r="E6" s="31">
        <f>SUM(E8:E67)</f>
        <v/>
      </c>
      <c r="F6" s="31">
        <f>SUM(F8:F67)</f>
        <v/>
      </c>
      <c r="G6" s="31">
        <f>SUM(G8:G67)</f>
        <v/>
      </c>
      <c r="H6" s="31">
        <f>SUM(H8:H67)</f>
        <v/>
      </c>
      <c r="I6" s="31">
        <f>SUM(I8:I67)</f>
        <v/>
      </c>
      <c r="J6" s="31">
        <f>SUM(J8:J67)</f>
        <v/>
      </c>
      <c r="K6" s="31">
        <f>SUM(K8:K67)</f>
        <v/>
      </c>
      <c r="L6" s="31">
        <f>SUM(L8:L67)</f>
        <v/>
      </c>
      <c r="M6" s="31">
        <f>SUM(M8:M67)</f>
        <v/>
      </c>
      <c r="N6" s="31">
        <f>SUM(N8:N67)</f>
        <v/>
      </c>
    </row>
    <row r="7"/>
    <row r="8">
      <c r="A8" s="21">
        <f>IF(Bills!A6="","",Bills!A6)</f>
        <v/>
      </c>
      <c r="B8" s="32">
        <f>IF(OR($A8="",Bills!$D6="",Bills!$E6="",Bills!$F6=""),"",IF(Bills!$E6="Monthly",Bills!$D6,IF(Bills!$E6="Weekly",Bills!$D6*(INT((EOMONTH(B$5,0)-Bills!$F6)/7)-INT((B$5-1-Bills!$F6)/7)),IF(Bills!$E6="Quarterly",IF(MOD(((YEAR(B$5)-YEAR(Bills!$F6))*12+MONTH(B$5)-MONTH(Bills!$F6)),3)=0,Bills!$D6,0),IF(Bills!$E6="Yearly",IF(MOD(((YEAR(B$5)-YEAR(Bills!$F6))*12+MONTH(B$5)-MONTH(Bills!$F6)),12)=0,Bills!$D6,0),"")))))</f>
        <v/>
      </c>
      <c r="C8" s="32">
        <f>IF(OR($A8="",Bills!$D6="",Bills!$E6="",Bills!$F6=""),"",IF(Bills!$E6="Monthly",Bills!$D6,IF(Bills!$E6="Weekly",Bills!$D6*(INT((EOMONTH(C$5,0)-Bills!$F6)/7)-INT((C$5-1-Bills!$F6)/7)),IF(Bills!$E6="Quarterly",IF(MOD(((YEAR(C$5)-YEAR(Bills!$F6))*12+MONTH(C$5)-MONTH(Bills!$F6)),3)=0,Bills!$D6,0),IF(Bills!$E6="Yearly",IF(MOD(((YEAR(C$5)-YEAR(Bills!$F6))*12+MONTH(C$5)-MONTH(Bills!$F6)),12)=0,Bills!$D6,0),"")))))</f>
        <v/>
      </c>
      <c r="D8" s="32">
        <f>IF(OR($A8="",Bills!$D6="",Bills!$E6="",Bills!$F6=""),"",IF(Bills!$E6="Monthly",Bills!$D6,IF(Bills!$E6="Weekly",Bills!$D6*(INT((EOMONTH(D$5,0)-Bills!$F6)/7)-INT((D$5-1-Bills!$F6)/7)),IF(Bills!$E6="Quarterly",IF(MOD(((YEAR(D$5)-YEAR(Bills!$F6))*12+MONTH(D$5)-MONTH(Bills!$F6)),3)=0,Bills!$D6,0),IF(Bills!$E6="Yearly",IF(MOD(((YEAR(D$5)-YEAR(Bills!$F6))*12+MONTH(D$5)-MONTH(Bills!$F6)),12)=0,Bills!$D6,0),"")))))</f>
        <v/>
      </c>
      <c r="E8" s="32">
        <f>IF(OR($A8="",Bills!$D6="",Bills!$E6="",Bills!$F6=""),"",IF(Bills!$E6="Monthly",Bills!$D6,IF(Bills!$E6="Weekly",Bills!$D6*(INT((EOMONTH(E$5,0)-Bills!$F6)/7)-INT((E$5-1-Bills!$F6)/7)),IF(Bills!$E6="Quarterly",IF(MOD(((YEAR(E$5)-YEAR(Bills!$F6))*12+MONTH(E$5)-MONTH(Bills!$F6)),3)=0,Bills!$D6,0),IF(Bills!$E6="Yearly",IF(MOD(((YEAR(E$5)-YEAR(Bills!$F6))*12+MONTH(E$5)-MONTH(Bills!$F6)),12)=0,Bills!$D6,0),"")))))</f>
        <v/>
      </c>
      <c r="F8" s="32">
        <f>IF(OR($A8="",Bills!$D6="",Bills!$E6="",Bills!$F6=""),"",IF(Bills!$E6="Monthly",Bills!$D6,IF(Bills!$E6="Weekly",Bills!$D6*(INT((EOMONTH(F$5,0)-Bills!$F6)/7)-INT((F$5-1-Bills!$F6)/7)),IF(Bills!$E6="Quarterly",IF(MOD(((YEAR(F$5)-YEAR(Bills!$F6))*12+MONTH(F$5)-MONTH(Bills!$F6)),3)=0,Bills!$D6,0),IF(Bills!$E6="Yearly",IF(MOD(((YEAR(F$5)-YEAR(Bills!$F6))*12+MONTH(F$5)-MONTH(Bills!$F6)),12)=0,Bills!$D6,0),"")))))</f>
        <v/>
      </c>
      <c r="G8" s="32">
        <f>IF(OR($A8="",Bills!$D6="",Bills!$E6="",Bills!$F6=""),"",IF(Bills!$E6="Monthly",Bills!$D6,IF(Bills!$E6="Weekly",Bills!$D6*(INT((EOMONTH(G$5,0)-Bills!$F6)/7)-INT((G$5-1-Bills!$F6)/7)),IF(Bills!$E6="Quarterly",IF(MOD(((YEAR(G$5)-YEAR(Bills!$F6))*12+MONTH(G$5)-MONTH(Bills!$F6)),3)=0,Bills!$D6,0),IF(Bills!$E6="Yearly",IF(MOD(((YEAR(G$5)-YEAR(Bills!$F6))*12+MONTH(G$5)-MONTH(Bills!$F6)),12)=0,Bills!$D6,0),"")))))</f>
        <v/>
      </c>
      <c r="H8" s="32">
        <f>IF(OR($A8="",Bills!$D6="",Bills!$E6="",Bills!$F6=""),"",IF(Bills!$E6="Monthly",Bills!$D6,IF(Bills!$E6="Weekly",Bills!$D6*(INT((EOMONTH(H$5,0)-Bills!$F6)/7)-INT((H$5-1-Bills!$F6)/7)),IF(Bills!$E6="Quarterly",IF(MOD(((YEAR(H$5)-YEAR(Bills!$F6))*12+MONTH(H$5)-MONTH(Bills!$F6)),3)=0,Bills!$D6,0),IF(Bills!$E6="Yearly",IF(MOD(((YEAR(H$5)-YEAR(Bills!$F6))*12+MONTH(H$5)-MONTH(Bills!$F6)),12)=0,Bills!$D6,0),"")))))</f>
        <v/>
      </c>
      <c r="I8" s="32">
        <f>IF(OR($A8="",Bills!$D6="",Bills!$E6="",Bills!$F6=""),"",IF(Bills!$E6="Monthly",Bills!$D6,IF(Bills!$E6="Weekly",Bills!$D6*(INT((EOMONTH(I$5,0)-Bills!$F6)/7)-INT((I$5-1-Bills!$F6)/7)),IF(Bills!$E6="Quarterly",IF(MOD(((YEAR(I$5)-YEAR(Bills!$F6))*12+MONTH(I$5)-MONTH(Bills!$F6)),3)=0,Bills!$D6,0),IF(Bills!$E6="Yearly",IF(MOD(((YEAR(I$5)-YEAR(Bills!$F6))*12+MONTH(I$5)-MONTH(Bills!$F6)),12)=0,Bills!$D6,0),"")))))</f>
        <v/>
      </c>
      <c r="J8" s="32">
        <f>IF(OR($A8="",Bills!$D6="",Bills!$E6="",Bills!$F6=""),"",IF(Bills!$E6="Monthly",Bills!$D6,IF(Bills!$E6="Weekly",Bills!$D6*(INT((EOMONTH(J$5,0)-Bills!$F6)/7)-INT((J$5-1-Bills!$F6)/7)),IF(Bills!$E6="Quarterly",IF(MOD(((YEAR(J$5)-YEAR(Bills!$F6))*12+MONTH(J$5)-MONTH(Bills!$F6)),3)=0,Bills!$D6,0),IF(Bills!$E6="Yearly",IF(MOD(((YEAR(J$5)-YEAR(Bills!$F6))*12+MONTH(J$5)-MONTH(Bills!$F6)),12)=0,Bills!$D6,0),"")))))</f>
        <v/>
      </c>
      <c r="K8" s="32">
        <f>IF(OR($A8="",Bills!$D6="",Bills!$E6="",Bills!$F6=""),"",IF(Bills!$E6="Monthly",Bills!$D6,IF(Bills!$E6="Weekly",Bills!$D6*(INT((EOMONTH(K$5,0)-Bills!$F6)/7)-INT((K$5-1-Bills!$F6)/7)),IF(Bills!$E6="Quarterly",IF(MOD(((YEAR(K$5)-YEAR(Bills!$F6))*12+MONTH(K$5)-MONTH(Bills!$F6)),3)=0,Bills!$D6,0),IF(Bills!$E6="Yearly",IF(MOD(((YEAR(K$5)-YEAR(Bills!$F6))*12+MONTH(K$5)-MONTH(Bills!$F6)),12)=0,Bills!$D6,0),"")))))</f>
        <v/>
      </c>
      <c r="L8" s="32">
        <f>IF(OR($A8="",Bills!$D6="",Bills!$E6="",Bills!$F6=""),"",IF(Bills!$E6="Monthly",Bills!$D6,IF(Bills!$E6="Weekly",Bills!$D6*(INT((EOMONTH(L$5,0)-Bills!$F6)/7)-INT((L$5-1-Bills!$F6)/7)),IF(Bills!$E6="Quarterly",IF(MOD(((YEAR(L$5)-YEAR(Bills!$F6))*12+MONTH(L$5)-MONTH(Bills!$F6)),3)=0,Bills!$D6,0),IF(Bills!$E6="Yearly",IF(MOD(((YEAR(L$5)-YEAR(Bills!$F6))*12+MONTH(L$5)-MONTH(Bills!$F6)),12)=0,Bills!$D6,0),"")))))</f>
        <v/>
      </c>
      <c r="M8" s="32">
        <f>IF(OR($A8="",Bills!$D6="",Bills!$E6="",Bills!$F6=""),"",IF(Bills!$E6="Monthly",Bills!$D6,IF(Bills!$E6="Weekly",Bills!$D6*(INT((EOMONTH(M$5,0)-Bills!$F6)/7)-INT((M$5-1-Bills!$F6)/7)),IF(Bills!$E6="Quarterly",IF(MOD(((YEAR(M$5)-YEAR(Bills!$F6))*12+MONTH(M$5)-MONTH(Bills!$F6)),3)=0,Bills!$D6,0),IF(Bills!$E6="Yearly",IF(MOD(((YEAR(M$5)-YEAR(Bills!$F6))*12+MONTH(M$5)-MONTH(Bills!$F6)),12)=0,Bills!$D6,0),"")))))</f>
        <v/>
      </c>
      <c r="N8" s="33">
        <f>IF($A8="","",SUM(B8:M8))</f>
        <v/>
      </c>
    </row>
    <row r="9">
      <c r="A9" s="21">
        <f>IF(Bills!A7="","",Bills!A7)</f>
        <v/>
      </c>
      <c r="B9" s="32">
        <f>IF(OR($A9="",Bills!$D7="",Bills!$E7="",Bills!$F7=""),"",IF(Bills!$E7="Monthly",Bills!$D7,IF(Bills!$E7="Weekly",Bills!$D7*(INT((EOMONTH(B$5,0)-Bills!$F7)/7)-INT((B$5-1-Bills!$F7)/7)),IF(Bills!$E7="Quarterly",IF(MOD(((YEAR(B$5)-YEAR(Bills!$F7))*12+MONTH(B$5)-MONTH(Bills!$F7)),3)=0,Bills!$D7,0),IF(Bills!$E7="Yearly",IF(MOD(((YEAR(B$5)-YEAR(Bills!$F7))*12+MONTH(B$5)-MONTH(Bills!$F7)),12)=0,Bills!$D7,0),"")))))</f>
        <v/>
      </c>
      <c r="C9" s="32">
        <f>IF(OR($A9="",Bills!$D7="",Bills!$E7="",Bills!$F7=""),"",IF(Bills!$E7="Monthly",Bills!$D7,IF(Bills!$E7="Weekly",Bills!$D7*(INT((EOMONTH(C$5,0)-Bills!$F7)/7)-INT((C$5-1-Bills!$F7)/7)),IF(Bills!$E7="Quarterly",IF(MOD(((YEAR(C$5)-YEAR(Bills!$F7))*12+MONTH(C$5)-MONTH(Bills!$F7)),3)=0,Bills!$D7,0),IF(Bills!$E7="Yearly",IF(MOD(((YEAR(C$5)-YEAR(Bills!$F7))*12+MONTH(C$5)-MONTH(Bills!$F7)),12)=0,Bills!$D7,0),"")))))</f>
        <v/>
      </c>
      <c r="D9" s="32">
        <f>IF(OR($A9="",Bills!$D7="",Bills!$E7="",Bills!$F7=""),"",IF(Bills!$E7="Monthly",Bills!$D7,IF(Bills!$E7="Weekly",Bills!$D7*(INT((EOMONTH(D$5,0)-Bills!$F7)/7)-INT((D$5-1-Bills!$F7)/7)),IF(Bills!$E7="Quarterly",IF(MOD(((YEAR(D$5)-YEAR(Bills!$F7))*12+MONTH(D$5)-MONTH(Bills!$F7)),3)=0,Bills!$D7,0),IF(Bills!$E7="Yearly",IF(MOD(((YEAR(D$5)-YEAR(Bills!$F7))*12+MONTH(D$5)-MONTH(Bills!$F7)),12)=0,Bills!$D7,0),"")))))</f>
        <v/>
      </c>
      <c r="E9" s="32">
        <f>IF(OR($A9="",Bills!$D7="",Bills!$E7="",Bills!$F7=""),"",IF(Bills!$E7="Monthly",Bills!$D7,IF(Bills!$E7="Weekly",Bills!$D7*(INT((EOMONTH(E$5,0)-Bills!$F7)/7)-INT((E$5-1-Bills!$F7)/7)),IF(Bills!$E7="Quarterly",IF(MOD(((YEAR(E$5)-YEAR(Bills!$F7))*12+MONTH(E$5)-MONTH(Bills!$F7)),3)=0,Bills!$D7,0),IF(Bills!$E7="Yearly",IF(MOD(((YEAR(E$5)-YEAR(Bills!$F7))*12+MONTH(E$5)-MONTH(Bills!$F7)),12)=0,Bills!$D7,0),"")))))</f>
        <v/>
      </c>
      <c r="F9" s="32">
        <f>IF(OR($A9="",Bills!$D7="",Bills!$E7="",Bills!$F7=""),"",IF(Bills!$E7="Monthly",Bills!$D7,IF(Bills!$E7="Weekly",Bills!$D7*(INT((EOMONTH(F$5,0)-Bills!$F7)/7)-INT((F$5-1-Bills!$F7)/7)),IF(Bills!$E7="Quarterly",IF(MOD(((YEAR(F$5)-YEAR(Bills!$F7))*12+MONTH(F$5)-MONTH(Bills!$F7)),3)=0,Bills!$D7,0),IF(Bills!$E7="Yearly",IF(MOD(((YEAR(F$5)-YEAR(Bills!$F7))*12+MONTH(F$5)-MONTH(Bills!$F7)),12)=0,Bills!$D7,0),"")))))</f>
        <v/>
      </c>
      <c r="G9" s="32">
        <f>IF(OR($A9="",Bills!$D7="",Bills!$E7="",Bills!$F7=""),"",IF(Bills!$E7="Monthly",Bills!$D7,IF(Bills!$E7="Weekly",Bills!$D7*(INT((EOMONTH(G$5,0)-Bills!$F7)/7)-INT((G$5-1-Bills!$F7)/7)),IF(Bills!$E7="Quarterly",IF(MOD(((YEAR(G$5)-YEAR(Bills!$F7))*12+MONTH(G$5)-MONTH(Bills!$F7)),3)=0,Bills!$D7,0),IF(Bills!$E7="Yearly",IF(MOD(((YEAR(G$5)-YEAR(Bills!$F7))*12+MONTH(G$5)-MONTH(Bills!$F7)),12)=0,Bills!$D7,0),"")))))</f>
        <v/>
      </c>
      <c r="H9" s="32">
        <f>IF(OR($A9="",Bills!$D7="",Bills!$E7="",Bills!$F7=""),"",IF(Bills!$E7="Monthly",Bills!$D7,IF(Bills!$E7="Weekly",Bills!$D7*(INT((EOMONTH(H$5,0)-Bills!$F7)/7)-INT((H$5-1-Bills!$F7)/7)),IF(Bills!$E7="Quarterly",IF(MOD(((YEAR(H$5)-YEAR(Bills!$F7))*12+MONTH(H$5)-MONTH(Bills!$F7)),3)=0,Bills!$D7,0),IF(Bills!$E7="Yearly",IF(MOD(((YEAR(H$5)-YEAR(Bills!$F7))*12+MONTH(H$5)-MONTH(Bills!$F7)),12)=0,Bills!$D7,0),"")))))</f>
        <v/>
      </c>
      <c r="I9" s="32">
        <f>IF(OR($A9="",Bills!$D7="",Bills!$E7="",Bills!$F7=""),"",IF(Bills!$E7="Monthly",Bills!$D7,IF(Bills!$E7="Weekly",Bills!$D7*(INT((EOMONTH(I$5,0)-Bills!$F7)/7)-INT((I$5-1-Bills!$F7)/7)),IF(Bills!$E7="Quarterly",IF(MOD(((YEAR(I$5)-YEAR(Bills!$F7))*12+MONTH(I$5)-MONTH(Bills!$F7)),3)=0,Bills!$D7,0),IF(Bills!$E7="Yearly",IF(MOD(((YEAR(I$5)-YEAR(Bills!$F7))*12+MONTH(I$5)-MONTH(Bills!$F7)),12)=0,Bills!$D7,0),"")))))</f>
        <v/>
      </c>
      <c r="J9" s="32">
        <f>IF(OR($A9="",Bills!$D7="",Bills!$E7="",Bills!$F7=""),"",IF(Bills!$E7="Monthly",Bills!$D7,IF(Bills!$E7="Weekly",Bills!$D7*(INT((EOMONTH(J$5,0)-Bills!$F7)/7)-INT((J$5-1-Bills!$F7)/7)),IF(Bills!$E7="Quarterly",IF(MOD(((YEAR(J$5)-YEAR(Bills!$F7))*12+MONTH(J$5)-MONTH(Bills!$F7)),3)=0,Bills!$D7,0),IF(Bills!$E7="Yearly",IF(MOD(((YEAR(J$5)-YEAR(Bills!$F7))*12+MONTH(J$5)-MONTH(Bills!$F7)),12)=0,Bills!$D7,0),"")))))</f>
        <v/>
      </c>
      <c r="K9" s="32">
        <f>IF(OR($A9="",Bills!$D7="",Bills!$E7="",Bills!$F7=""),"",IF(Bills!$E7="Monthly",Bills!$D7,IF(Bills!$E7="Weekly",Bills!$D7*(INT((EOMONTH(K$5,0)-Bills!$F7)/7)-INT((K$5-1-Bills!$F7)/7)),IF(Bills!$E7="Quarterly",IF(MOD(((YEAR(K$5)-YEAR(Bills!$F7))*12+MONTH(K$5)-MONTH(Bills!$F7)),3)=0,Bills!$D7,0),IF(Bills!$E7="Yearly",IF(MOD(((YEAR(K$5)-YEAR(Bills!$F7))*12+MONTH(K$5)-MONTH(Bills!$F7)),12)=0,Bills!$D7,0),"")))))</f>
        <v/>
      </c>
      <c r="L9" s="32">
        <f>IF(OR($A9="",Bills!$D7="",Bills!$E7="",Bills!$F7=""),"",IF(Bills!$E7="Monthly",Bills!$D7,IF(Bills!$E7="Weekly",Bills!$D7*(INT((EOMONTH(L$5,0)-Bills!$F7)/7)-INT((L$5-1-Bills!$F7)/7)),IF(Bills!$E7="Quarterly",IF(MOD(((YEAR(L$5)-YEAR(Bills!$F7))*12+MONTH(L$5)-MONTH(Bills!$F7)),3)=0,Bills!$D7,0),IF(Bills!$E7="Yearly",IF(MOD(((YEAR(L$5)-YEAR(Bills!$F7))*12+MONTH(L$5)-MONTH(Bills!$F7)),12)=0,Bills!$D7,0),"")))))</f>
        <v/>
      </c>
      <c r="M9" s="32">
        <f>IF(OR($A9="",Bills!$D7="",Bills!$E7="",Bills!$F7=""),"",IF(Bills!$E7="Monthly",Bills!$D7,IF(Bills!$E7="Weekly",Bills!$D7*(INT((EOMONTH(M$5,0)-Bills!$F7)/7)-INT((M$5-1-Bills!$F7)/7)),IF(Bills!$E7="Quarterly",IF(MOD(((YEAR(M$5)-YEAR(Bills!$F7))*12+MONTH(M$5)-MONTH(Bills!$F7)),3)=0,Bills!$D7,0),IF(Bills!$E7="Yearly",IF(MOD(((YEAR(M$5)-YEAR(Bills!$F7))*12+MONTH(M$5)-MONTH(Bills!$F7)),12)=0,Bills!$D7,0),"")))))</f>
        <v/>
      </c>
      <c r="N9" s="33">
        <f>IF($A9="","",SUM(B9:M9))</f>
        <v/>
      </c>
    </row>
    <row r="10">
      <c r="A10" s="21">
        <f>IF(Bills!A8="","",Bills!A8)</f>
        <v/>
      </c>
      <c r="B10" s="32">
        <f>IF(OR($A10="",Bills!$D8="",Bills!$E8="",Bills!$F8=""),"",IF(Bills!$E8="Monthly",Bills!$D8,IF(Bills!$E8="Weekly",Bills!$D8*(INT((EOMONTH(B$5,0)-Bills!$F8)/7)-INT((B$5-1-Bills!$F8)/7)),IF(Bills!$E8="Quarterly",IF(MOD(((YEAR(B$5)-YEAR(Bills!$F8))*12+MONTH(B$5)-MONTH(Bills!$F8)),3)=0,Bills!$D8,0),IF(Bills!$E8="Yearly",IF(MOD(((YEAR(B$5)-YEAR(Bills!$F8))*12+MONTH(B$5)-MONTH(Bills!$F8)),12)=0,Bills!$D8,0),"")))))</f>
        <v/>
      </c>
      <c r="C10" s="32">
        <f>IF(OR($A10="",Bills!$D8="",Bills!$E8="",Bills!$F8=""),"",IF(Bills!$E8="Monthly",Bills!$D8,IF(Bills!$E8="Weekly",Bills!$D8*(INT((EOMONTH(C$5,0)-Bills!$F8)/7)-INT((C$5-1-Bills!$F8)/7)),IF(Bills!$E8="Quarterly",IF(MOD(((YEAR(C$5)-YEAR(Bills!$F8))*12+MONTH(C$5)-MONTH(Bills!$F8)),3)=0,Bills!$D8,0),IF(Bills!$E8="Yearly",IF(MOD(((YEAR(C$5)-YEAR(Bills!$F8))*12+MONTH(C$5)-MONTH(Bills!$F8)),12)=0,Bills!$D8,0),"")))))</f>
        <v/>
      </c>
      <c r="D10" s="32">
        <f>IF(OR($A10="",Bills!$D8="",Bills!$E8="",Bills!$F8=""),"",IF(Bills!$E8="Monthly",Bills!$D8,IF(Bills!$E8="Weekly",Bills!$D8*(INT((EOMONTH(D$5,0)-Bills!$F8)/7)-INT((D$5-1-Bills!$F8)/7)),IF(Bills!$E8="Quarterly",IF(MOD(((YEAR(D$5)-YEAR(Bills!$F8))*12+MONTH(D$5)-MONTH(Bills!$F8)),3)=0,Bills!$D8,0),IF(Bills!$E8="Yearly",IF(MOD(((YEAR(D$5)-YEAR(Bills!$F8))*12+MONTH(D$5)-MONTH(Bills!$F8)),12)=0,Bills!$D8,0),"")))))</f>
        <v/>
      </c>
      <c r="E10" s="32">
        <f>IF(OR($A10="",Bills!$D8="",Bills!$E8="",Bills!$F8=""),"",IF(Bills!$E8="Monthly",Bills!$D8,IF(Bills!$E8="Weekly",Bills!$D8*(INT((EOMONTH(E$5,0)-Bills!$F8)/7)-INT((E$5-1-Bills!$F8)/7)),IF(Bills!$E8="Quarterly",IF(MOD(((YEAR(E$5)-YEAR(Bills!$F8))*12+MONTH(E$5)-MONTH(Bills!$F8)),3)=0,Bills!$D8,0),IF(Bills!$E8="Yearly",IF(MOD(((YEAR(E$5)-YEAR(Bills!$F8))*12+MONTH(E$5)-MONTH(Bills!$F8)),12)=0,Bills!$D8,0),"")))))</f>
        <v/>
      </c>
      <c r="F10" s="32">
        <f>IF(OR($A10="",Bills!$D8="",Bills!$E8="",Bills!$F8=""),"",IF(Bills!$E8="Monthly",Bills!$D8,IF(Bills!$E8="Weekly",Bills!$D8*(INT((EOMONTH(F$5,0)-Bills!$F8)/7)-INT((F$5-1-Bills!$F8)/7)),IF(Bills!$E8="Quarterly",IF(MOD(((YEAR(F$5)-YEAR(Bills!$F8))*12+MONTH(F$5)-MONTH(Bills!$F8)),3)=0,Bills!$D8,0),IF(Bills!$E8="Yearly",IF(MOD(((YEAR(F$5)-YEAR(Bills!$F8))*12+MONTH(F$5)-MONTH(Bills!$F8)),12)=0,Bills!$D8,0),"")))))</f>
        <v/>
      </c>
      <c r="G10" s="32">
        <f>IF(OR($A10="",Bills!$D8="",Bills!$E8="",Bills!$F8=""),"",IF(Bills!$E8="Monthly",Bills!$D8,IF(Bills!$E8="Weekly",Bills!$D8*(INT((EOMONTH(G$5,0)-Bills!$F8)/7)-INT((G$5-1-Bills!$F8)/7)),IF(Bills!$E8="Quarterly",IF(MOD(((YEAR(G$5)-YEAR(Bills!$F8))*12+MONTH(G$5)-MONTH(Bills!$F8)),3)=0,Bills!$D8,0),IF(Bills!$E8="Yearly",IF(MOD(((YEAR(G$5)-YEAR(Bills!$F8))*12+MONTH(G$5)-MONTH(Bills!$F8)),12)=0,Bills!$D8,0),"")))))</f>
        <v/>
      </c>
      <c r="H10" s="32">
        <f>IF(OR($A10="",Bills!$D8="",Bills!$E8="",Bills!$F8=""),"",IF(Bills!$E8="Monthly",Bills!$D8,IF(Bills!$E8="Weekly",Bills!$D8*(INT((EOMONTH(H$5,0)-Bills!$F8)/7)-INT((H$5-1-Bills!$F8)/7)),IF(Bills!$E8="Quarterly",IF(MOD(((YEAR(H$5)-YEAR(Bills!$F8))*12+MONTH(H$5)-MONTH(Bills!$F8)),3)=0,Bills!$D8,0),IF(Bills!$E8="Yearly",IF(MOD(((YEAR(H$5)-YEAR(Bills!$F8))*12+MONTH(H$5)-MONTH(Bills!$F8)),12)=0,Bills!$D8,0),"")))))</f>
        <v/>
      </c>
      <c r="I10" s="32">
        <f>IF(OR($A10="",Bills!$D8="",Bills!$E8="",Bills!$F8=""),"",IF(Bills!$E8="Monthly",Bills!$D8,IF(Bills!$E8="Weekly",Bills!$D8*(INT((EOMONTH(I$5,0)-Bills!$F8)/7)-INT((I$5-1-Bills!$F8)/7)),IF(Bills!$E8="Quarterly",IF(MOD(((YEAR(I$5)-YEAR(Bills!$F8))*12+MONTH(I$5)-MONTH(Bills!$F8)),3)=0,Bills!$D8,0),IF(Bills!$E8="Yearly",IF(MOD(((YEAR(I$5)-YEAR(Bills!$F8))*12+MONTH(I$5)-MONTH(Bills!$F8)),12)=0,Bills!$D8,0),"")))))</f>
        <v/>
      </c>
      <c r="J10" s="32">
        <f>IF(OR($A10="",Bills!$D8="",Bills!$E8="",Bills!$F8=""),"",IF(Bills!$E8="Monthly",Bills!$D8,IF(Bills!$E8="Weekly",Bills!$D8*(INT((EOMONTH(J$5,0)-Bills!$F8)/7)-INT((J$5-1-Bills!$F8)/7)),IF(Bills!$E8="Quarterly",IF(MOD(((YEAR(J$5)-YEAR(Bills!$F8))*12+MONTH(J$5)-MONTH(Bills!$F8)),3)=0,Bills!$D8,0),IF(Bills!$E8="Yearly",IF(MOD(((YEAR(J$5)-YEAR(Bills!$F8))*12+MONTH(J$5)-MONTH(Bills!$F8)),12)=0,Bills!$D8,0),"")))))</f>
        <v/>
      </c>
      <c r="K10" s="32">
        <f>IF(OR($A10="",Bills!$D8="",Bills!$E8="",Bills!$F8=""),"",IF(Bills!$E8="Monthly",Bills!$D8,IF(Bills!$E8="Weekly",Bills!$D8*(INT((EOMONTH(K$5,0)-Bills!$F8)/7)-INT((K$5-1-Bills!$F8)/7)),IF(Bills!$E8="Quarterly",IF(MOD(((YEAR(K$5)-YEAR(Bills!$F8))*12+MONTH(K$5)-MONTH(Bills!$F8)),3)=0,Bills!$D8,0),IF(Bills!$E8="Yearly",IF(MOD(((YEAR(K$5)-YEAR(Bills!$F8))*12+MONTH(K$5)-MONTH(Bills!$F8)),12)=0,Bills!$D8,0),"")))))</f>
        <v/>
      </c>
      <c r="L10" s="32">
        <f>IF(OR($A10="",Bills!$D8="",Bills!$E8="",Bills!$F8=""),"",IF(Bills!$E8="Monthly",Bills!$D8,IF(Bills!$E8="Weekly",Bills!$D8*(INT((EOMONTH(L$5,0)-Bills!$F8)/7)-INT((L$5-1-Bills!$F8)/7)),IF(Bills!$E8="Quarterly",IF(MOD(((YEAR(L$5)-YEAR(Bills!$F8))*12+MONTH(L$5)-MONTH(Bills!$F8)),3)=0,Bills!$D8,0),IF(Bills!$E8="Yearly",IF(MOD(((YEAR(L$5)-YEAR(Bills!$F8))*12+MONTH(L$5)-MONTH(Bills!$F8)),12)=0,Bills!$D8,0),"")))))</f>
        <v/>
      </c>
      <c r="M10" s="32">
        <f>IF(OR($A10="",Bills!$D8="",Bills!$E8="",Bills!$F8=""),"",IF(Bills!$E8="Monthly",Bills!$D8,IF(Bills!$E8="Weekly",Bills!$D8*(INT((EOMONTH(M$5,0)-Bills!$F8)/7)-INT((M$5-1-Bills!$F8)/7)),IF(Bills!$E8="Quarterly",IF(MOD(((YEAR(M$5)-YEAR(Bills!$F8))*12+MONTH(M$5)-MONTH(Bills!$F8)),3)=0,Bills!$D8,0),IF(Bills!$E8="Yearly",IF(MOD(((YEAR(M$5)-YEAR(Bills!$F8))*12+MONTH(M$5)-MONTH(Bills!$F8)),12)=0,Bills!$D8,0),"")))))</f>
        <v/>
      </c>
      <c r="N10" s="33">
        <f>IF($A10="","",SUM(B10:M10))</f>
        <v/>
      </c>
    </row>
    <row r="11">
      <c r="A11" s="21">
        <f>IF(Bills!A9="","",Bills!A9)</f>
        <v/>
      </c>
      <c r="B11" s="32">
        <f>IF(OR($A11="",Bills!$D9="",Bills!$E9="",Bills!$F9=""),"",IF(Bills!$E9="Monthly",Bills!$D9,IF(Bills!$E9="Weekly",Bills!$D9*(INT((EOMONTH(B$5,0)-Bills!$F9)/7)-INT((B$5-1-Bills!$F9)/7)),IF(Bills!$E9="Quarterly",IF(MOD(((YEAR(B$5)-YEAR(Bills!$F9))*12+MONTH(B$5)-MONTH(Bills!$F9)),3)=0,Bills!$D9,0),IF(Bills!$E9="Yearly",IF(MOD(((YEAR(B$5)-YEAR(Bills!$F9))*12+MONTH(B$5)-MONTH(Bills!$F9)),12)=0,Bills!$D9,0),"")))))</f>
        <v/>
      </c>
      <c r="C11" s="32">
        <f>IF(OR($A11="",Bills!$D9="",Bills!$E9="",Bills!$F9=""),"",IF(Bills!$E9="Monthly",Bills!$D9,IF(Bills!$E9="Weekly",Bills!$D9*(INT((EOMONTH(C$5,0)-Bills!$F9)/7)-INT((C$5-1-Bills!$F9)/7)),IF(Bills!$E9="Quarterly",IF(MOD(((YEAR(C$5)-YEAR(Bills!$F9))*12+MONTH(C$5)-MONTH(Bills!$F9)),3)=0,Bills!$D9,0),IF(Bills!$E9="Yearly",IF(MOD(((YEAR(C$5)-YEAR(Bills!$F9))*12+MONTH(C$5)-MONTH(Bills!$F9)),12)=0,Bills!$D9,0),"")))))</f>
        <v/>
      </c>
      <c r="D11" s="32">
        <f>IF(OR($A11="",Bills!$D9="",Bills!$E9="",Bills!$F9=""),"",IF(Bills!$E9="Monthly",Bills!$D9,IF(Bills!$E9="Weekly",Bills!$D9*(INT((EOMONTH(D$5,0)-Bills!$F9)/7)-INT((D$5-1-Bills!$F9)/7)),IF(Bills!$E9="Quarterly",IF(MOD(((YEAR(D$5)-YEAR(Bills!$F9))*12+MONTH(D$5)-MONTH(Bills!$F9)),3)=0,Bills!$D9,0),IF(Bills!$E9="Yearly",IF(MOD(((YEAR(D$5)-YEAR(Bills!$F9))*12+MONTH(D$5)-MONTH(Bills!$F9)),12)=0,Bills!$D9,0),"")))))</f>
        <v/>
      </c>
      <c r="E11" s="32">
        <f>IF(OR($A11="",Bills!$D9="",Bills!$E9="",Bills!$F9=""),"",IF(Bills!$E9="Monthly",Bills!$D9,IF(Bills!$E9="Weekly",Bills!$D9*(INT((EOMONTH(E$5,0)-Bills!$F9)/7)-INT((E$5-1-Bills!$F9)/7)),IF(Bills!$E9="Quarterly",IF(MOD(((YEAR(E$5)-YEAR(Bills!$F9))*12+MONTH(E$5)-MONTH(Bills!$F9)),3)=0,Bills!$D9,0),IF(Bills!$E9="Yearly",IF(MOD(((YEAR(E$5)-YEAR(Bills!$F9))*12+MONTH(E$5)-MONTH(Bills!$F9)),12)=0,Bills!$D9,0),"")))))</f>
        <v/>
      </c>
      <c r="F11" s="32">
        <f>IF(OR($A11="",Bills!$D9="",Bills!$E9="",Bills!$F9=""),"",IF(Bills!$E9="Monthly",Bills!$D9,IF(Bills!$E9="Weekly",Bills!$D9*(INT((EOMONTH(F$5,0)-Bills!$F9)/7)-INT((F$5-1-Bills!$F9)/7)),IF(Bills!$E9="Quarterly",IF(MOD(((YEAR(F$5)-YEAR(Bills!$F9))*12+MONTH(F$5)-MONTH(Bills!$F9)),3)=0,Bills!$D9,0),IF(Bills!$E9="Yearly",IF(MOD(((YEAR(F$5)-YEAR(Bills!$F9))*12+MONTH(F$5)-MONTH(Bills!$F9)),12)=0,Bills!$D9,0),"")))))</f>
        <v/>
      </c>
      <c r="G11" s="32">
        <f>IF(OR($A11="",Bills!$D9="",Bills!$E9="",Bills!$F9=""),"",IF(Bills!$E9="Monthly",Bills!$D9,IF(Bills!$E9="Weekly",Bills!$D9*(INT((EOMONTH(G$5,0)-Bills!$F9)/7)-INT((G$5-1-Bills!$F9)/7)),IF(Bills!$E9="Quarterly",IF(MOD(((YEAR(G$5)-YEAR(Bills!$F9))*12+MONTH(G$5)-MONTH(Bills!$F9)),3)=0,Bills!$D9,0),IF(Bills!$E9="Yearly",IF(MOD(((YEAR(G$5)-YEAR(Bills!$F9))*12+MONTH(G$5)-MONTH(Bills!$F9)),12)=0,Bills!$D9,0),"")))))</f>
        <v/>
      </c>
      <c r="H11" s="32">
        <f>IF(OR($A11="",Bills!$D9="",Bills!$E9="",Bills!$F9=""),"",IF(Bills!$E9="Monthly",Bills!$D9,IF(Bills!$E9="Weekly",Bills!$D9*(INT((EOMONTH(H$5,0)-Bills!$F9)/7)-INT((H$5-1-Bills!$F9)/7)),IF(Bills!$E9="Quarterly",IF(MOD(((YEAR(H$5)-YEAR(Bills!$F9))*12+MONTH(H$5)-MONTH(Bills!$F9)),3)=0,Bills!$D9,0),IF(Bills!$E9="Yearly",IF(MOD(((YEAR(H$5)-YEAR(Bills!$F9))*12+MONTH(H$5)-MONTH(Bills!$F9)),12)=0,Bills!$D9,0),"")))))</f>
        <v/>
      </c>
      <c r="I11" s="32">
        <f>IF(OR($A11="",Bills!$D9="",Bills!$E9="",Bills!$F9=""),"",IF(Bills!$E9="Monthly",Bills!$D9,IF(Bills!$E9="Weekly",Bills!$D9*(INT((EOMONTH(I$5,0)-Bills!$F9)/7)-INT((I$5-1-Bills!$F9)/7)),IF(Bills!$E9="Quarterly",IF(MOD(((YEAR(I$5)-YEAR(Bills!$F9))*12+MONTH(I$5)-MONTH(Bills!$F9)),3)=0,Bills!$D9,0),IF(Bills!$E9="Yearly",IF(MOD(((YEAR(I$5)-YEAR(Bills!$F9))*12+MONTH(I$5)-MONTH(Bills!$F9)),12)=0,Bills!$D9,0),"")))))</f>
        <v/>
      </c>
      <c r="J11" s="32">
        <f>IF(OR($A11="",Bills!$D9="",Bills!$E9="",Bills!$F9=""),"",IF(Bills!$E9="Monthly",Bills!$D9,IF(Bills!$E9="Weekly",Bills!$D9*(INT((EOMONTH(J$5,0)-Bills!$F9)/7)-INT((J$5-1-Bills!$F9)/7)),IF(Bills!$E9="Quarterly",IF(MOD(((YEAR(J$5)-YEAR(Bills!$F9))*12+MONTH(J$5)-MONTH(Bills!$F9)),3)=0,Bills!$D9,0),IF(Bills!$E9="Yearly",IF(MOD(((YEAR(J$5)-YEAR(Bills!$F9))*12+MONTH(J$5)-MONTH(Bills!$F9)),12)=0,Bills!$D9,0),"")))))</f>
        <v/>
      </c>
      <c r="K11" s="32">
        <f>IF(OR($A11="",Bills!$D9="",Bills!$E9="",Bills!$F9=""),"",IF(Bills!$E9="Monthly",Bills!$D9,IF(Bills!$E9="Weekly",Bills!$D9*(INT((EOMONTH(K$5,0)-Bills!$F9)/7)-INT((K$5-1-Bills!$F9)/7)),IF(Bills!$E9="Quarterly",IF(MOD(((YEAR(K$5)-YEAR(Bills!$F9))*12+MONTH(K$5)-MONTH(Bills!$F9)),3)=0,Bills!$D9,0),IF(Bills!$E9="Yearly",IF(MOD(((YEAR(K$5)-YEAR(Bills!$F9))*12+MONTH(K$5)-MONTH(Bills!$F9)),12)=0,Bills!$D9,0),"")))))</f>
        <v/>
      </c>
      <c r="L11" s="32">
        <f>IF(OR($A11="",Bills!$D9="",Bills!$E9="",Bills!$F9=""),"",IF(Bills!$E9="Monthly",Bills!$D9,IF(Bills!$E9="Weekly",Bills!$D9*(INT((EOMONTH(L$5,0)-Bills!$F9)/7)-INT((L$5-1-Bills!$F9)/7)),IF(Bills!$E9="Quarterly",IF(MOD(((YEAR(L$5)-YEAR(Bills!$F9))*12+MONTH(L$5)-MONTH(Bills!$F9)),3)=0,Bills!$D9,0),IF(Bills!$E9="Yearly",IF(MOD(((YEAR(L$5)-YEAR(Bills!$F9))*12+MONTH(L$5)-MONTH(Bills!$F9)),12)=0,Bills!$D9,0),"")))))</f>
        <v/>
      </c>
      <c r="M11" s="32">
        <f>IF(OR($A11="",Bills!$D9="",Bills!$E9="",Bills!$F9=""),"",IF(Bills!$E9="Monthly",Bills!$D9,IF(Bills!$E9="Weekly",Bills!$D9*(INT((EOMONTH(M$5,0)-Bills!$F9)/7)-INT((M$5-1-Bills!$F9)/7)),IF(Bills!$E9="Quarterly",IF(MOD(((YEAR(M$5)-YEAR(Bills!$F9))*12+MONTH(M$5)-MONTH(Bills!$F9)),3)=0,Bills!$D9,0),IF(Bills!$E9="Yearly",IF(MOD(((YEAR(M$5)-YEAR(Bills!$F9))*12+MONTH(M$5)-MONTH(Bills!$F9)),12)=0,Bills!$D9,0),"")))))</f>
        <v/>
      </c>
      <c r="N11" s="33">
        <f>IF($A11="","",SUM(B11:M11))</f>
        <v/>
      </c>
    </row>
    <row r="12">
      <c r="A12" s="21">
        <f>IF(Bills!A10="","",Bills!A10)</f>
        <v/>
      </c>
      <c r="B12" s="32">
        <f>IF(OR($A12="",Bills!$D10="",Bills!$E10="",Bills!$F10=""),"",IF(Bills!$E10="Monthly",Bills!$D10,IF(Bills!$E10="Weekly",Bills!$D10*(INT((EOMONTH(B$5,0)-Bills!$F10)/7)-INT((B$5-1-Bills!$F10)/7)),IF(Bills!$E10="Quarterly",IF(MOD(((YEAR(B$5)-YEAR(Bills!$F10))*12+MONTH(B$5)-MONTH(Bills!$F10)),3)=0,Bills!$D10,0),IF(Bills!$E10="Yearly",IF(MOD(((YEAR(B$5)-YEAR(Bills!$F10))*12+MONTH(B$5)-MONTH(Bills!$F10)),12)=0,Bills!$D10,0),"")))))</f>
        <v/>
      </c>
      <c r="C12" s="32">
        <f>IF(OR($A12="",Bills!$D10="",Bills!$E10="",Bills!$F10=""),"",IF(Bills!$E10="Monthly",Bills!$D10,IF(Bills!$E10="Weekly",Bills!$D10*(INT((EOMONTH(C$5,0)-Bills!$F10)/7)-INT((C$5-1-Bills!$F10)/7)),IF(Bills!$E10="Quarterly",IF(MOD(((YEAR(C$5)-YEAR(Bills!$F10))*12+MONTH(C$5)-MONTH(Bills!$F10)),3)=0,Bills!$D10,0),IF(Bills!$E10="Yearly",IF(MOD(((YEAR(C$5)-YEAR(Bills!$F10))*12+MONTH(C$5)-MONTH(Bills!$F10)),12)=0,Bills!$D10,0),"")))))</f>
        <v/>
      </c>
      <c r="D12" s="32">
        <f>IF(OR($A12="",Bills!$D10="",Bills!$E10="",Bills!$F10=""),"",IF(Bills!$E10="Monthly",Bills!$D10,IF(Bills!$E10="Weekly",Bills!$D10*(INT((EOMONTH(D$5,0)-Bills!$F10)/7)-INT((D$5-1-Bills!$F10)/7)),IF(Bills!$E10="Quarterly",IF(MOD(((YEAR(D$5)-YEAR(Bills!$F10))*12+MONTH(D$5)-MONTH(Bills!$F10)),3)=0,Bills!$D10,0),IF(Bills!$E10="Yearly",IF(MOD(((YEAR(D$5)-YEAR(Bills!$F10))*12+MONTH(D$5)-MONTH(Bills!$F10)),12)=0,Bills!$D10,0),"")))))</f>
        <v/>
      </c>
      <c r="E12" s="32">
        <f>IF(OR($A12="",Bills!$D10="",Bills!$E10="",Bills!$F10=""),"",IF(Bills!$E10="Monthly",Bills!$D10,IF(Bills!$E10="Weekly",Bills!$D10*(INT((EOMONTH(E$5,0)-Bills!$F10)/7)-INT((E$5-1-Bills!$F10)/7)),IF(Bills!$E10="Quarterly",IF(MOD(((YEAR(E$5)-YEAR(Bills!$F10))*12+MONTH(E$5)-MONTH(Bills!$F10)),3)=0,Bills!$D10,0),IF(Bills!$E10="Yearly",IF(MOD(((YEAR(E$5)-YEAR(Bills!$F10))*12+MONTH(E$5)-MONTH(Bills!$F10)),12)=0,Bills!$D10,0),"")))))</f>
        <v/>
      </c>
      <c r="F12" s="32">
        <f>IF(OR($A12="",Bills!$D10="",Bills!$E10="",Bills!$F10=""),"",IF(Bills!$E10="Monthly",Bills!$D10,IF(Bills!$E10="Weekly",Bills!$D10*(INT((EOMONTH(F$5,0)-Bills!$F10)/7)-INT((F$5-1-Bills!$F10)/7)),IF(Bills!$E10="Quarterly",IF(MOD(((YEAR(F$5)-YEAR(Bills!$F10))*12+MONTH(F$5)-MONTH(Bills!$F10)),3)=0,Bills!$D10,0),IF(Bills!$E10="Yearly",IF(MOD(((YEAR(F$5)-YEAR(Bills!$F10))*12+MONTH(F$5)-MONTH(Bills!$F10)),12)=0,Bills!$D10,0),"")))))</f>
        <v/>
      </c>
      <c r="G12" s="32">
        <f>IF(OR($A12="",Bills!$D10="",Bills!$E10="",Bills!$F10=""),"",IF(Bills!$E10="Monthly",Bills!$D10,IF(Bills!$E10="Weekly",Bills!$D10*(INT((EOMONTH(G$5,0)-Bills!$F10)/7)-INT((G$5-1-Bills!$F10)/7)),IF(Bills!$E10="Quarterly",IF(MOD(((YEAR(G$5)-YEAR(Bills!$F10))*12+MONTH(G$5)-MONTH(Bills!$F10)),3)=0,Bills!$D10,0),IF(Bills!$E10="Yearly",IF(MOD(((YEAR(G$5)-YEAR(Bills!$F10))*12+MONTH(G$5)-MONTH(Bills!$F10)),12)=0,Bills!$D10,0),"")))))</f>
        <v/>
      </c>
      <c r="H12" s="32">
        <f>IF(OR($A12="",Bills!$D10="",Bills!$E10="",Bills!$F10=""),"",IF(Bills!$E10="Monthly",Bills!$D10,IF(Bills!$E10="Weekly",Bills!$D10*(INT((EOMONTH(H$5,0)-Bills!$F10)/7)-INT((H$5-1-Bills!$F10)/7)),IF(Bills!$E10="Quarterly",IF(MOD(((YEAR(H$5)-YEAR(Bills!$F10))*12+MONTH(H$5)-MONTH(Bills!$F10)),3)=0,Bills!$D10,0),IF(Bills!$E10="Yearly",IF(MOD(((YEAR(H$5)-YEAR(Bills!$F10))*12+MONTH(H$5)-MONTH(Bills!$F10)),12)=0,Bills!$D10,0),"")))))</f>
        <v/>
      </c>
      <c r="I12" s="32">
        <f>IF(OR($A12="",Bills!$D10="",Bills!$E10="",Bills!$F10=""),"",IF(Bills!$E10="Monthly",Bills!$D10,IF(Bills!$E10="Weekly",Bills!$D10*(INT((EOMONTH(I$5,0)-Bills!$F10)/7)-INT((I$5-1-Bills!$F10)/7)),IF(Bills!$E10="Quarterly",IF(MOD(((YEAR(I$5)-YEAR(Bills!$F10))*12+MONTH(I$5)-MONTH(Bills!$F10)),3)=0,Bills!$D10,0),IF(Bills!$E10="Yearly",IF(MOD(((YEAR(I$5)-YEAR(Bills!$F10))*12+MONTH(I$5)-MONTH(Bills!$F10)),12)=0,Bills!$D10,0),"")))))</f>
        <v/>
      </c>
      <c r="J12" s="32">
        <f>IF(OR($A12="",Bills!$D10="",Bills!$E10="",Bills!$F10=""),"",IF(Bills!$E10="Monthly",Bills!$D10,IF(Bills!$E10="Weekly",Bills!$D10*(INT((EOMONTH(J$5,0)-Bills!$F10)/7)-INT((J$5-1-Bills!$F10)/7)),IF(Bills!$E10="Quarterly",IF(MOD(((YEAR(J$5)-YEAR(Bills!$F10))*12+MONTH(J$5)-MONTH(Bills!$F10)),3)=0,Bills!$D10,0),IF(Bills!$E10="Yearly",IF(MOD(((YEAR(J$5)-YEAR(Bills!$F10))*12+MONTH(J$5)-MONTH(Bills!$F10)),12)=0,Bills!$D10,0),"")))))</f>
        <v/>
      </c>
      <c r="K12" s="32">
        <f>IF(OR($A12="",Bills!$D10="",Bills!$E10="",Bills!$F10=""),"",IF(Bills!$E10="Monthly",Bills!$D10,IF(Bills!$E10="Weekly",Bills!$D10*(INT((EOMONTH(K$5,0)-Bills!$F10)/7)-INT((K$5-1-Bills!$F10)/7)),IF(Bills!$E10="Quarterly",IF(MOD(((YEAR(K$5)-YEAR(Bills!$F10))*12+MONTH(K$5)-MONTH(Bills!$F10)),3)=0,Bills!$D10,0),IF(Bills!$E10="Yearly",IF(MOD(((YEAR(K$5)-YEAR(Bills!$F10))*12+MONTH(K$5)-MONTH(Bills!$F10)),12)=0,Bills!$D10,0),"")))))</f>
        <v/>
      </c>
      <c r="L12" s="32">
        <f>IF(OR($A12="",Bills!$D10="",Bills!$E10="",Bills!$F10=""),"",IF(Bills!$E10="Monthly",Bills!$D10,IF(Bills!$E10="Weekly",Bills!$D10*(INT((EOMONTH(L$5,0)-Bills!$F10)/7)-INT((L$5-1-Bills!$F10)/7)),IF(Bills!$E10="Quarterly",IF(MOD(((YEAR(L$5)-YEAR(Bills!$F10))*12+MONTH(L$5)-MONTH(Bills!$F10)),3)=0,Bills!$D10,0),IF(Bills!$E10="Yearly",IF(MOD(((YEAR(L$5)-YEAR(Bills!$F10))*12+MONTH(L$5)-MONTH(Bills!$F10)),12)=0,Bills!$D10,0),"")))))</f>
        <v/>
      </c>
      <c r="M12" s="32">
        <f>IF(OR($A12="",Bills!$D10="",Bills!$E10="",Bills!$F10=""),"",IF(Bills!$E10="Monthly",Bills!$D10,IF(Bills!$E10="Weekly",Bills!$D10*(INT((EOMONTH(M$5,0)-Bills!$F10)/7)-INT((M$5-1-Bills!$F10)/7)),IF(Bills!$E10="Quarterly",IF(MOD(((YEAR(M$5)-YEAR(Bills!$F10))*12+MONTH(M$5)-MONTH(Bills!$F10)),3)=0,Bills!$D10,0),IF(Bills!$E10="Yearly",IF(MOD(((YEAR(M$5)-YEAR(Bills!$F10))*12+MONTH(M$5)-MONTH(Bills!$F10)),12)=0,Bills!$D10,0),"")))))</f>
        <v/>
      </c>
      <c r="N12" s="33">
        <f>IF($A12="","",SUM(B12:M12))</f>
        <v/>
      </c>
    </row>
    <row r="13">
      <c r="A13" s="21">
        <f>IF(Bills!A11="","",Bills!A11)</f>
        <v/>
      </c>
      <c r="B13" s="32">
        <f>IF(OR($A13="",Bills!$D11="",Bills!$E11="",Bills!$F11=""),"",IF(Bills!$E11="Monthly",Bills!$D11,IF(Bills!$E11="Weekly",Bills!$D11*(INT((EOMONTH(B$5,0)-Bills!$F11)/7)-INT((B$5-1-Bills!$F11)/7)),IF(Bills!$E11="Quarterly",IF(MOD(((YEAR(B$5)-YEAR(Bills!$F11))*12+MONTH(B$5)-MONTH(Bills!$F11)),3)=0,Bills!$D11,0),IF(Bills!$E11="Yearly",IF(MOD(((YEAR(B$5)-YEAR(Bills!$F11))*12+MONTH(B$5)-MONTH(Bills!$F11)),12)=0,Bills!$D11,0),"")))))</f>
        <v/>
      </c>
      <c r="C13" s="32">
        <f>IF(OR($A13="",Bills!$D11="",Bills!$E11="",Bills!$F11=""),"",IF(Bills!$E11="Monthly",Bills!$D11,IF(Bills!$E11="Weekly",Bills!$D11*(INT((EOMONTH(C$5,0)-Bills!$F11)/7)-INT((C$5-1-Bills!$F11)/7)),IF(Bills!$E11="Quarterly",IF(MOD(((YEAR(C$5)-YEAR(Bills!$F11))*12+MONTH(C$5)-MONTH(Bills!$F11)),3)=0,Bills!$D11,0),IF(Bills!$E11="Yearly",IF(MOD(((YEAR(C$5)-YEAR(Bills!$F11))*12+MONTH(C$5)-MONTH(Bills!$F11)),12)=0,Bills!$D11,0),"")))))</f>
        <v/>
      </c>
      <c r="D13" s="32">
        <f>IF(OR($A13="",Bills!$D11="",Bills!$E11="",Bills!$F11=""),"",IF(Bills!$E11="Monthly",Bills!$D11,IF(Bills!$E11="Weekly",Bills!$D11*(INT((EOMONTH(D$5,0)-Bills!$F11)/7)-INT((D$5-1-Bills!$F11)/7)),IF(Bills!$E11="Quarterly",IF(MOD(((YEAR(D$5)-YEAR(Bills!$F11))*12+MONTH(D$5)-MONTH(Bills!$F11)),3)=0,Bills!$D11,0),IF(Bills!$E11="Yearly",IF(MOD(((YEAR(D$5)-YEAR(Bills!$F11))*12+MONTH(D$5)-MONTH(Bills!$F11)),12)=0,Bills!$D11,0),"")))))</f>
        <v/>
      </c>
      <c r="E13" s="32">
        <f>IF(OR($A13="",Bills!$D11="",Bills!$E11="",Bills!$F11=""),"",IF(Bills!$E11="Monthly",Bills!$D11,IF(Bills!$E11="Weekly",Bills!$D11*(INT((EOMONTH(E$5,0)-Bills!$F11)/7)-INT((E$5-1-Bills!$F11)/7)),IF(Bills!$E11="Quarterly",IF(MOD(((YEAR(E$5)-YEAR(Bills!$F11))*12+MONTH(E$5)-MONTH(Bills!$F11)),3)=0,Bills!$D11,0),IF(Bills!$E11="Yearly",IF(MOD(((YEAR(E$5)-YEAR(Bills!$F11))*12+MONTH(E$5)-MONTH(Bills!$F11)),12)=0,Bills!$D11,0),"")))))</f>
        <v/>
      </c>
      <c r="F13" s="32">
        <f>IF(OR($A13="",Bills!$D11="",Bills!$E11="",Bills!$F11=""),"",IF(Bills!$E11="Monthly",Bills!$D11,IF(Bills!$E11="Weekly",Bills!$D11*(INT((EOMONTH(F$5,0)-Bills!$F11)/7)-INT((F$5-1-Bills!$F11)/7)),IF(Bills!$E11="Quarterly",IF(MOD(((YEAR(F$5)-YEAR(Bills!$F11))*12+MONTH(F$5)-MONTH(Bills!$F11)),3)=0,Bills!$D11,0),IF(Bills!$E11="Yearly",IF(MOD(((YEAR(F$5)-YEAR(Bills!$F11))*12+MONTH(F$5)-MONTH(Bills!$F11)),12)=0,Bills!$D11,0),"")))))</f>
        <v/>
      </c>
      <c r="G13" s="32">
        <f>IF(OR($A13="",Bills!$D11="",Bills!$E11="",Bills!$F11=""),"",IF(Bills!$E11="Monthly",Bills!$D11,IF(Bills!$E11="Weekly",Bills!$D11*(INT((EOMONTH(G$5,0)-Bills!$F11)/7)-INT((G$5-1-Bills!$F11)/7)),IF(Bills!$E11="Quarterly",IF(MOD(((YEAR(G$5)-YEAR(Bills!$F11))*12+MONTH(G$5)-MONTH(Bills!$F11)),3)=0,Bills!$D11,0),IF(Bills!$E11="Yearly",IF(MOD(((YEAR(G$5)-YEAR(Bills!$F11))*12+MONTH(G$5)-MONTH(Bills!$F11)),12)=0,Bills!$D11,0),"")))))</f>
        <v/>
      </c>
      <c r="H13" s="32">
        <f>IF(OR($A13="",Bills!$D11="",Bills!$E11="",Bills!$F11=""),"",IF(Bills!$E11="Monthly",Bills!$D11,IF(Bills!$E11="Weekly",Bills!$D11*(INT((EOMONTH(H$5,0)-Bills!$F11)/7)-INT((H$5-1-Bills!$F11)/7)),IF(Bills!$E11="Quarterly",IF(MOD(((YEAR(H$5)-YEAR(Bills!$F11))*12+MONTH(H$5)-MONTH(Bills!$F11)),3)=0,Bills!$D11,0),IF(Bills!$E11="Yearly",IF(MOD(((YEAR(H$5)-YEAR(Bills!$F11))*12+MONTH(H$5)-MONTH(Bills!$F11)),12)=0,Bills!$D11,0),"")))))</f>
        <v/>
      </c>
      <c r="I13" s="32">
        <f>IF(OR($A13="",Bills!$D11="",Bills!$E11="",Bills!$F11=""),"",IF(Bills!$E11="Monthly",Bills!$D11,IF(Bills!$E11="Weekly",Bills!$D11*(INT((EOMONTH(I$5,0)-Bills!$F11)/7)-INT((I$5-1-Bills!$F11)/7)),IF(Bills!$E11="Quarterly",IF(MOD(((YEAR(I$5)-YEAR(Bills!$F11))*12+MONTH(I$5)-MONTH(Bills!$F11)),3)=0,Bills!$D11,0),IF(Bills!$E11="Yearly",IF(MOD(((YEAR(I$5)-YEAR(Bills!$F11))*12+MONTH(I$5)-MONTH(Bills!$F11)),12)=0,Bills!$D11,0),"")))))</f>
        <v/>
      </c>
      <c r="J13" s="32">
        <f>IF(OR($A13="",Bills!$D11="",Bills!$E11="",Bills!$F11=""),"",IF(Bills!$E11="Monthly",Bills!$D11,IF(Bills!$E11="Weekly",Bills!$D11*(INT((EOMONTH(J$5,0)-Bills!$F11)/7)-INT((J$5-1-Bills!$F11)/7)),IF(Bills!$E11="Quarterly",IF(MOD(((YEAR(J$5)-YEAR(Bills!$F11))*12+MONTH(J$5)-MONTH(Bills!$F11)),3)=0,Bills!$D11,0),IF(Bills!$E11="Yearly",IF(MOD(((YEAR(J$5)-YEAR(Bills!$F11))*12+MONTH(J$5)-MONTH(Bills!$F11)),12)=0,Bills!$D11,0),"")))))</f>
        <v/>
      </c>
      <c r="K13" s="32">
        <f>IF(OR($A13="",Bills!$D11="",Bills!$E11="",Bills!$F11=""),"",IF(Bills!$E11="Monthly",Bills!$D11,IF(Bills!$E11="Weekly",Bills!$D11*(INT((EOMONTH(K$5,0)-Bills!$F11)/7)-INT((K$5-1-Bills!$F11)/7)),IF(Bills!$E11="Quarterly",IF(MOD(((YEAR(K$5)-YEAR(Bills!$F11))*12+MONTH(K$5)-MONTH(Bills!$F11)),3)=0,Bills!$D11,0),IF(Bills!$E11="Yearly",IF(MOD(((YEAR(K$5)-YEAR(Bills!$F11))*12+MONTH(K$5)-MONTH(Bills!$F11)),12)=0,Bills!$D11,0),"")))))</f>
        <v/>
      </c>
      <c r="L13" s="32">
        <f>IF(OR($A13="",Bills!$D11="",Bills!$E11="",Bills!$F11=""),"",IF(Bills!$E11="Monthly",Bills!$D11,IF(Bills!$E11="Weekly",Bills!$D11*(INT((EOMONTH(L$5,0)-Bills!$F11)/7)-INT((L$5-1-Bills!$F11)/7)),IF(Bills!$E11="Quarterly",IF(MOD(((YEAR(L$5)-YEAR(Bills!$F11))*12+MONTH(L$5)-MONTH(Bills!$F11)),3)=0,Bills!$D11,0),IF(Bills!$E11="Yearly",IF(MOD(((YEAR(L$5)-YEAR(Bills!$F11))*12+MONTH(L$5)-MONTH(Bills!$F11)),12)=0,Bills!$D11,0),"")))))</f>
        <v/>
      </c>
      <c r="M13" s="32">
        <f>IF(OR($A13="",Bills!$D11="",Bills!$E11="",Bills!$F11=""),"",IF(Bills!$E11="Monthly",Bills!$D11,IF(Bills!$E11="Weekly",Bills!$D11*(INT((EOMONTH(M$5,0)-Bills!$F11)/7)-INT((M$5-1-Bills!$F11)/7)),IF(Bills!$E11="Quarterly",IF(MOD(((YEAR(M$5)-YEAR(Bills!$F11))*12+MONTH(M$5)-MONTH(Bills!$F11)),3)=0,Bills!$D11,0),IF(Bills!$E11="Yearly",IF(MOD(((YEAR(M$5)-YEAR(Bills!$F11))*12+MONTH(M$5)-MONTH(Bills!$F11)),12)=0,Bills!$D11,0),"")))))</f>
        <v/>
      </c>
      <c r="N13" s="33">
        <f>IF($A13="","",SUM(B13:M13))</f>
        <v/>
      </c>
    </row>
    <row r="14">
      <c r="A14" s="21">
        <f>IF(Bills!A12="","",Bills!A12)</f>
        <v/>
      </c>
      <c r="B14" s="32">
        <f>IF(OR($A14="",Bills!$D12="",Bills!$E12="",Bills!$F12=""),"",IF(Bills!$E12="Monthly",Bills!$D12,IF(Bills!$E12="Weekly",Bills!$D12*(INT((EOMONTH(B$5,0)-Bills!$F12)/7)-INT((B$5-1-Bills!$F12)/7)),IF(Bills!$E12="Quarterly",IF(MOD(((YEAR(B$5)-YEAR(Bills!$F12))*12+MONTH(B$5)-MONTH(Bills!$F12)),3)=0,Bills!$D12,0),IF(Bills!$E12="Yearly",IF(MOD(((YEAR(B$5)-YEAR(Bills!$F12))*12+MONTH(B$5)-MONTH(Bills!$F12)),12)=0,Bills!$D12,0),"")))))</f>
        <v/>
      </c>
      <c r="C14" s="32">
        <f>IF(OR($A14="",Bills!$D12="",Bills!$E12="",Bills!$F12=""),"",IF(Bills!$E12="Monthly",Bills!$D12,IF(Bills!$E12="Weekly",Bills!$D12*(INT((EOMONTH(C$5,0)-Bills!$F12)/7)-INT((C$5-1-Bills!$F12)/7)),IF(Bills!$E12="Quarterly",IF(MOD(((YEAR(C$5)-YEAR(Bills!$F12))*12+MONTH(C$5)-MONTH(Bills!$F12)),3)=0,Bills!$D12,0),IF(Bills!$E12="Yearly",IF(MOD(((YEAR(C$5)-YEAR(Bills!$F12))*12+MONTH(C$5)-MONTH(Bills!$F12)),12)=0,Bills!$D12,0),"")))))</f>
        <v/>
      </c>
      <c r="D14" s="32">
        <f>IF(OR($A14="",Bills!$D12="",Bills!$E12="",Bills!$F12=""),"",IF(Bills!$E12="Monthly",Bills!$D12,IF(Bills!$E12="Weekly",Bills!$D12*(INT((EOMONTH(D$5,0)-Bills!$F12)/7)-INT((D$5-1-Bills!$F12)/7)),IF(Bills!$E12="Quarterly",IF(MOD(((YEAR(D$5)-YEAR(Bills!$F12))*12+MONTH(D$5)-MONTH(Bills!$F12)),3)=0,Bills!$D12,0),IF(Bills!$E12="Yearly",IF(MOD(((YEAR(D$5)-YEAR(Bills!$F12))*12+MONTH(D$5)-MONTH(Bills!$F12)),12)=0,Bills!$D12,0),"")))))</f>
        <v/>
      </c>
      <c r="E14" s="32">
        <f>IF(OR($A14="",Bills!$D12="",Bills!$E12="",Bills!$F12=""),"",IF(Bills!$E12="Monthly",Bills!$D12,IF(Bills!$E12="Weekly",Bills!$D12*(INT((EOMONTH(E$5,0)-Bills!$F12)/7)-INT((E$5-1-Bills!$F12)/7)),IF(Bills!$E12="Quarterly",IF(MOD(((YEAR(E$5)-YEAR(Bills!$F12))*12+MONTH(E$5)-MONTH(Bills!$F12)),3)=0,Bills!$D12,0),IF(Bills!$E12="Yearly",IF(MOD(((YEAR(E$5)-YEAR(Bills!$F12))*12+MONTH(E$5)-MONTH(Bills!$F12)),12)=0,Bills!$D12,0),"")))))</f>
        <v/>
      </c>
      <c r="F14" s="32">
        <f>IF(OR($A14="",Bills!$D12="",Bills!$E12="",Bills!$F12=""),"",IF(Bills!$E12="Monthly",Bills!$D12,IF(Bills!$E12="Weekly",Bills!$D12*(INT((EOMONTH(F$5,0)-Bills!$F12)/7)-INT((F$5-1-Bills!$F12)/7)),IF(Bills!$E12="Quarterly",IF(MOD(((YEAR(F$5)-YEAR(Bills!$F12))*12+MONTH(F$5)-MONTH(Bills!$F12)),3)=0,Bills!$D12,0),IF(Bills!$E12="Yearly",IF(MOD(((YEAR(F$5)-YEAR(Bills!$F12))*12+MONTH(F$5)-MONTH(Bills!$F12)),12)=0,Bills!$D12,0),"")))))</f>
        <v/>
      </c>
      <c r="G14" s="32">
        <f>IF(OR($A14="",Bills!$D12="",Bills!$E12="",Bills!$F12=""),"",IF(Bills!$E12="Monthly",Bills!$D12,IF(Bills!$E12="Weekly",Bills!$D12*(INT((EOMONTH(G$5,0)-Bills!$F12)/7)-INT((G$5-1-Bills!$F12)/7)),IF(Bills!$E12="Quarterly",IF(MOD(((YEAR(G$5)-YEAR(Bills!$F12))*12+MONTH(G$5)-MONTH(Bills!$F12)),3)=0,Bills!$D12,0),IF(Bills!$E12="Yearly",IF(MOD(((YEAR(G$5)-YEAR(Bills!$F12))*12+MONTH(G$5)-MONTH(Bills!$F12)),12)=0,Bills!$D12,0),"")))))</f>
        <v/>
      </c>
      <c r="H14" s="32">
        <f>IF(OR($A14="",Bills!$D12="",Bills!$E12="",Bills!$F12=""),"",IF(Bills!$E12="Monthly",Bills!$D12,IF(Bills!$E12="Weekly",Bills!$D12*(INT((EOMONTH(H$5,0)-Bills!$F12)/7)-INT((H$5-1-Bills!$F12)/7)),IF(Bills!$E12="Quarterly",IF(MOD(((YEAR(H$5)-YEAR(Bills!$F12))*12+MONTH(H$5)-MONTH(Bills!$F12)),3)=0,Bills!$D12,0),IF(Bills!$E12="Yearly",IF(MOD(((YEAR(H$5)-YEAR(Bills!$F12))*12+MONTH(H$5)-MONTH(Bills!$F12)),12)=0,Bills!$D12,0),"")))))</f>
        <v/>
      </c>
      <c r="I14" s="32">
        <f>IF(OR($A14="",Bills!$D12="",Bills!$E12="",Bills!$F12=""),"",IF(Bills!$E12="Monthly",Bills!$D12,IF(Bills!$E12="Weekly",Bills!$D12*(INT((EOMONTH(I$5,0)-Bills!$F12)/7)-INT((I$5-1-Bills!$F12)/7)),IF(Bills!$E12="Quarterly",IF(MOD(((YEAR(I$5)-YEAR(Bills!$F12))*12+MONTH(I$5)-MONTH(Bills!$F12)),3)=0,Bills!$D12,0),IF(Bills!$E12="Yearly",IF(MOD(((YEAR(I$5)-YEAR(Bills!$F12))*12+MONTH(I$5)-MONTH(Bills!$F12)),12)=0,Bills!$D12,0),"")))))</f>
        <v/>
      </c>
      <c r="J14" s="32">
        <f>IF(OR($A14="",Bills!$D12="",Bills!$E12="",Bills!$F12=""),"",IF(Bills!$E12="Monthly",Bills!$D12,IF(Bills!$E12="Weekly",Bills!$D12*(INT((EOMONTH(J$5,0)-Bills!$F12)/7)-INT((J$5-1-Bills!$F12)/7)),IF(Bills!$E12="Quarterly",IF(MOD(((YEAR(J$5)-YEAR(Bills!$F12))*12+MONTH(J$5)-MONTH(Bills!$F12)),3)=0,Bills!$D12,0),IF(Bills!$E12="Yearly",IF(MOD(((YEAR(J$5)-YEAR(Bills!$F12))*12+MONTH(J$5)-MONTH(Bills!$F12)),12)=0,Bills!$D12,0),"")))))</f>
        <v/>
      </c>
      <c r="K14" s="32">
        <f>IF(OR($A14="",Bills!$D12="",Bills!$E12="",Bills!$F12=""),"",IF(Bills!$E12="Monthly",Bills!$D12,IF(Bills!$E12="Weekly",Bills!$D12*(INT((EOMONTH(K$5,0)-Bills!$F12)/7)-INT((K$5-1-Bills!$F12)/7)),IF(Bills!$E12="Quarterly",IF(MOD(((YEAR(K$5)-YEAR(Bills!$F12))*12+MONTH(K$5)-MONTH(Bills!$F12)),3)=0,Bills!$D12,0),IF(Bills!$E12="Yearly",IF(MOD(((YEAR(K$5)-YEAR(Bills!$F12))*12+MONTH(K$5)-MONTH(Bills!$F12)),12)=0,Bills!$D12,0),"")))))</f>
        <v/>
      </c>
      <c r="L14" s="32">
        <f>IF(OR($A14="",Bills!$D12="",Bills!$E12="",Bills!$F12=""),"",IF(Bills!$E12="Monthly",Bills!$D12,IF(Bills!$E12="Weekly",Bills!$D12*(INT((EOMONTH(L$5,0)-Bills!$F12)/7)-INT((L$5-1-Bills!$F12)/7)),IF(Bills!$E12="Quarterly",IF(MOD(((YEAR(L$5)-YEAR(Bills!$F12))*12+MONTH(L$5)-MONTH(Bills!$F12)),3)=0,Bills!$D12,0),IF(Bills!$E12="Yearly",IF(MOD(((YEAR(L$5)-YEAR(Bills!$F12))*12+MONTH(L$5)-MONTH(Bills!$F12)),12)=0,Bills!$D12,0),"")))))</f>
        <v/>
      </c>
      <c r="M14" s="32">
        <f>IF(OR($A14="",Bills!$D12="",Bills!$E12="",Bills!$F12=""),"",IF(Bills!$E12="Monthly",Bills!$D12,IF(Bills!$E12="Weekly",Bills!$D12*(INT((EOMONTH(M$5,0)-Bills!$F12)/7)-INT((M$5-1-Bills!$F12)/7)),IF(Bills!$E12="Quarterly",IF(MOD(((YEAR(M$5)-YEAR(Bills!$F12))*12+MONTH(M$5)-MONTH(Bills!$F12)),3)=0,Bills!$D12,0),IF(Bills!$E12="Yearly",IF(MOD(((YEAR(M$5)-YEAR(Bills!$F12))*12+MONTH(M$5)-MONTH(Bills!$F12)),12)=0,Bills!$D12,0),"")))))</f>
        <v/>
      </c>
      <c r="N14" s="33">
        <f>IF($A14="","",SUM(B14:M14))</f>
        <v/>
      </c>
    </row>
    <row r="15">
      <c r="A15" s="21">
        <f>IF(Bills!A13="","",Bills!A13)</f>
        <v/>
      </c>
      <c r="B15" s="32">
        <f>IF(OR($A15="",Bills!$D13="",Bills!$E13="",Bills!$F13=""),"",IF(Bills!$E13="Monthly",Bills!$D13,IF(Bills!$E13="Weekly",Bills!$D13*(INT((EOMONTH(B$5,0)-Bills!$F13)/7)-INT((B$5-1-Bills!$F13)/7)),IF(Bills!$E13="Quarterly",IF(MOD(((YEAR(B$5)-YEAR(Bills!$F13))*12+MONTH(B$5)-MONTH(Bills!$F13)),3)=0,Bills!$D13,0),IF(Bills!$E13="Yearly",IF(MOD(((YEAR(B$5)-YEAR(Bills!$F13))*12+MONTH(B$5)-MONTH(Bills!$F13)),12)=0,Bills!$D13,0),"")))))</f>
        <v/>
      </c>
      <c r="C15" s="32">
        <f>IF(OR($A15="",Bills!$D13="",Bills!$E13="",Bills!$F13=""),"",IF(Bills!$E13="Monthly",Bills!$D13,IF(Bills!$E13="Weekly",Bills!$D13*(INT((EOMONTH(C$5,0)-Bills!$F13)/7)-INT((C$5-1-Bills!$F13)/7)),IF(Bills!$E13="Quarterly",IF(MOD(((YEAR(C$5)-YEAR(Bills!$F13))*12+MONTH(C$5)-MONTH(Bills!$F13)),3)=0,Bills!$D13,0),IF(Bills!$E13="Yearly",IF(MOD(((YEAR(C$5)-YEAR(Bills!$F13))*12+MONTH(C$5)-MONTH(Bills!$F13)),12)=0,Bills!$D13,0),"")))))</f>
        <v/>
      </c>
      <c r="D15" s="32">
        <f>IF(OR($A15="",Bills!$D13="",Bills!$E13="",Bills!$F13=""),"",IF(Bills!$E13="Monthly",Bills!$D13,IF(Bills!$E13="Weekly",Bills!$D13*(INT((EOMONTH(D$5,0)-Bills!$F13)/7)-INT((D$5-1-Bills!$F13)/7)),IF(Bills!$E13="Quarterly",IF(MOD(((YEAR(D$5)-YEAR(Bills!$F13))*12+MONTH(D$5)-MONTH(Bills!$F13)),3)=0,Bills!$D13,0),IF(Bills!$E13="Yearly",IF(MOD(((YEAR(D$5)-YEAR(Bills!$F13))*12+MONTH(D$5)-MONTH(Bills!$F13)),12)=0,Bills!$D13,0),"")))))</f>
        <v/>
      </c>
      <c r="E15" s="32">
        <f>IF(OR($A15="",Bills!$D13="",Bills!$E13="",Bills!$F13=""),"",IF(Bills!$E13="Monthly",Bills!$D13,IF(Bills!$E13="Weekly",Bills!$D13*(INT((EOMONTH(E$5,0)-Bills!$F13)/7)-INT((E$5-1-Bills!$F13)/7)),IF(Bills!$E13="Quarterly",IF(MOD(((YEAR(E$5)-YEAR(Bills!$F13))*12+MONTH(E$5)-MONTH(Bills!$F13)),3)=0,Bills!$D13,0),IF(Bills!$E13="Yearly",IF(MOD(((YEAR(E$5)-YEAR(Bills!$F13))*12+MONTH(E$5)-MONTH(Bills!$F13)),12)=0,Bills!$D13,0),"")))))</f>
        <v/>
      </c>
      <c r="F15" s="32">
        <f>IF(OR($A15="",Bills!$D13="",Bills!$E13="",Bills!$F13=""),"",IF(Bills!$E13="Monthly",Bills!$D13,IF(Bills!$E13="Weekly",Bills!$D13*(INT((EOMONTH(F$5,0)-Bills!$F13)/7)-INT((F$5-1-Bills!$F13)/7)),IF(Bills!$E13="Quarterly",IF(MOD(((YEAR(F$5)-YEAR(Bills!$F13))*12+MONTH(F$5)-MONTH(Bills!$F13)),3)=0,Bills!$D13,0),IF(Bills!$E13="Yearly",IF(MOD(((YEAR(F$5)-YEAR(Bills!$F13))*12+MONTH(F$5)-MONTH(Bills!$F13)),12)=0,Bills!$D13,0),"")))))</f>
        <v/>
      </c>
      <c r="G15" s="32">
        <f>IF(OR($A15="",Bills!$D13="",Bills!$E13="",Bills!$F13=""),"",IF(Bills!$E13="Monthly",Bills!$D13,IF(Bills!$E13="Weekly",Bills!$D13*(INT((EOMONTH(G$5,0)-Bills!$F13)/7)-INT((G$5-1-Bills!$F13)/7)),IF(Bills!$E13="Quarterly",IF(MOD(((YEAR(G$5)-YEAR(Bills!$F13))*12+MONTH(G$5)-MONTH(Bills!$F13)),3)=0,Bills!$D13,0),IF(Bills!$E13="Yearly",IF(MOD(((YEAR(G$5)-YEAR(Bills!$F13))*12+MONTH(G$5)-MONTH(Bills!$F13)),12)=0,Bills!$D13,0),"")))))</f>
        <v/>
      </c>
      <c r="H15" s="32">
        <f>IF(OR($A15="",Bills!$D13="",Bills!$E13="",Bills!$F13=""),"",IF(Bills!$E13="Monthly",Bills!$D13,IF(Bills!$E13="Weekly",Bills!$D13*(INT((EOMONTH(H$5,0)-Bills!$F13)/7)-INT((H$5-1-Bills!$F13)/7)),IF(Bills!$E13="Quarterly",IF(MOD(((YEAR(H$5)-YEAR(Bills!$F13))*12+MONTH(H$5)-MONTH(Bills!$F13)),3)=0,Bills!$D13,0),IF(Bills!$E13="Yearly",IF(MOD(((YEAR(H$5)-YEAR(Bills!$F13))*12+MONTH(H$5)-MONTH(Bills!$F13)),12)=0,Bills!$D13,0),"")))))</f>
        <v/>
      </c>
      <c r="I15" s="32">
        <f>IF(OR($A15="",Bills!$D13="",Bills!$E13="",Bills!$F13=""),"",IF(Bills!$E13="Monthly",Bills!$D13,IF(Bills!$E13="Weekly",Bills!$D13*(INT((EOMONTH(I$5,0)-Bills!$F13)/7)-INT((I$5-1-Bills!$F13)/7)),IF(Bills!$E13="Quarterly",IF(MOD(((YEAR(I$5)-YEAR(Bills!$F13))*12+MONTH(I$5)-MONTH(Bills!$F13)),3)=0,Bills!$D13,0),IF(Bills!$E13="Yearly",IF(MOD(((YEAR(I$5)-YEAR(Bills!$F13))*12+MONTH(I$5)-MONTH(Bills!$F13)),12)=0,Bills!$D13,0),"")))))</f>
        <v/>
      </c>
      <c r="J15" s="32">
        <f>IF(OR($A15="",Bills!$D13="",Bills!$E13="",Bills!$F13=""),"",IF(Bills!$E13="Monthly",Bills!$D13,IF(Bills!$E13="Weekly",Bills!$D13*(INT((EOMONTH(J$5,0)-Bills!$F13)/7)-INT((J$5-1-Bills!$F13)/7)),IF(Bills!$E13="Quarterly",IF(MOD(((YEAR(J$5)-YEAR(Bills!$F13))*12+MONTH(J$5)-MONTH(Bills!$F13)),3)=0,Bills!$D13,0),IF(Bills!$E13="Yearly",IF(MOD(((YEAR(J$5)-YEAR(Bills!$F13))*12+MONTH(J$5)-MONTH(Bills!$F13)),12)=0,Bills!$D13,0),"")))))</f>
        <v/>
      </c>
      <c r="K15" s="32">
        <f>IF(OR($A15="",Bills!$D13="",Bills!$E13="",Bills!$F13=""),"",IF(Bills!$E13="Monthly",Bills!$D13,IF(Bills!$E13="Weekly",Bills!$D13*(INT((EOMONTH(K$5,0)-Bills!$F13)/7)-INT((K$5-1-Bills!$F13)/7)),IF(Bills!$E13="Quarterly",IF(MOD(((YEAR(K$5)-YEAR(Bills!$F13))*12+MONTH(K$5)-MONTH(Bills!$F13)),3)=0,Bills!$D13,0),IF(Bills!$E13="Yearly",IF(MOD(((YEAR(K$5)-YEAR(Bills!$F13))*12+MONTH(K$5)-MONTH(Bills!$F13)),12)=0,Bills!$D13,0),"")))))</f>
        <v/>
      </c>
      <c r="L15" s="32">
        <f>IF(OR($A15="",Bills!$D13="",Bills!$E13="",Bills!$F13=""),"",IF(Bills!$E13="Monthly",Bills!$D13,IF(Bills!$E13="Weekly",Bills!$D13*(INT((EOMONTH(L$5,0)-Bills!$F13)/7)-INT((L$5-1-Bills!$F13)/7)),IF(Bills!$E13="Quarterly",IF(MOD(((YEAR(L$5)-YEAR(Bills!$F13))*12+MONTH(L$5)-MONTH(Bills!$F13)),3)=0,Bills!$D13,0),IF(Bills!$E13="Yearly",IF(MOD(((YEAR(L$5)-YEAR(Bills!$F13))*12+MONTH(L$5)-MONTH(Bills!$F13)),12)=0,Bills!$D13,0),"")))))</f>
        <v/>
      </c>
      <c r="M15" s="32">
        <f>IF(OR($A15="",Bills!$D13="",Bills!$E13="",Bills!$F13=""),"",IF(Bills!$E13="Monthly",Bills!$D13,IF(Bills!$E13="Weekly",Bills!$D13*(INT((EOMONTH(M$5,0)-Bills!$F13)/7)-INT((M$5-1-Bills!$F13)/7)),IF(Bills!$E13="Quarterly",IF(MOD(((YEAR(M$5)-YEAR(Bills!$F13))*12+MONTH(M$5)-MONTH(Bills!$F13)),3)=0,Bills!$D13,0),IF(Bills!$E13="Yearly",IF(MOD(((YEAR(M$5)-YEAR(Bills!$F13))*12+MONTH(M$5)-MONTH(Bills!$F13)),12)=0,Bills!$D13,0),"")))))</f>
        <v/>
      </c>
      <c r="N15" s="33">
        <f>IF($A15="","",SUM(B15:M15))</f>
        <v/>
      </c>
    </row>
    <row r="16">
      <c r="A16" s="21">
        <f>IF(Bills!A14="","",Bills!A14)</f>
        <v/>
      </c>
      <c r="B16" s="32">
        <f>IF(OR($A16="",Bills!$D14="",Bills!$E14="",Bills!$F14=""),"",IF(Bills!$E14="Monthly",Bills!$D14,IF(Bills!$E14="Weekly",Bills!$D14*(INT((EOMONTH(B$5,0)-Bills!$F14)/7)-INT((B$5-1-Bills!$F14)/7)),IF(Bills!$E14="Quarterly",IF(MOD(((YEAR(B$5)-YEAR(Bills!$F14))*12+MONTH(B$5)-MONTH(Bills!$F14)),3)=0,Bills!$D14,0),IF(Bills!$E14="Yearly",IF(MOD(((YEAR(B$5)-YEAR(Bills!$F14))*12+MONTH(B$5)-MONTH(Bills!$F14)),12)=0,Bills!$D14,0),"")))))</f>
        <v/>
      </c>
      <c r="C16" s="32">
        <f>IF(OR($A16="",Bills!$D14="",Bills!$E14="",Bills!$F14=""),"",IF(Bills!$E14="Monthly",Bills!$D14,IF(Bills!$E14="Weekly",Bills!$D14*(INT((EOMONTH(C$5,0)-Bills!$F14)/7)-INT((C$5-1-Bills!$F14)/7)),IF(Bills!$E14="Quarterly",IF(MOD(((YEAR(C$5)-YEAR(Bills!$F14))*12+MONTH(C$5)-MONTH(Bills!$F14)),3)=0,Bills!$D14,0),IF(Bills!$E14="Yearly",IF(MOD(((YEAR(C$5)-YEAR(Bills!$F14))*12+MONTH(C$5)-MONTH(Bills!$F14)),12)=0,Bills!$D14,0),"")))))</f>
        <v/>
      </c>
      <c r="D16" s="32">
        <f>IF(OR($A16="",Bills!$D14="",Bills!$E14="",Bills!$F14=""),"",IF(Bills!$E14="Monthly",Bills!$D14,IF(Bills!$E14="Weekly",Bills!$D14*(INT((EOMONTH(D$5,0)-Bills!$F14)/7)-INT((D$5-1-Bills!$F14)/7)),IF(Bills!$E14="Quarterly",IF(MOD(((YEAR(D$5)-YEAR(Bills!$F14))*12+MONTH(D$5)-MONTH(Bills!$F14)),3)=0,Bills!$D14,0),IF(Bills!$E14="Yearly",IF(MOD(((YEAR(D$5)-YEAR(Bills!$F14))*12+MONTH(D$5)-MONTH(Bills!$F14)),12)=0,Bills!$D14,0),"")))))</f>
        <v/>
      </c>
      <c r="E16" s="32">
        <f>IF(OR($A16="",Bills!$D14="",Bills!$E14="",Bills!$F14=""),"",IF(Bills!$E14="Monthly",Bills!$D14,IF(Bills!$E14="Weekly",Bills!$D14*(INT((EOMONTH(E$5,0)-Bills!$F14)/7)-INT((E$5-1-Bills!$F14)/7)),IF(Bills!$E14="Quarterly",IF(MOD(((YEAR(E$5)-YEAR(Bills!$F14))*12+MONTH(E$5)-MONTH(Bills!$F14)),3)=0,Bills!$D14,0),IF(Bills!$E14="Yearly",IF(MOD(((YEAR(E$5)-YEAR(Bills!$F14))*12+MONTH(E$5)-MONTH(Bills!$F14)),12)=0,Bills!$D14,0),"")))))</f>
        <v/>
      </c>
      <c r="F16" s="32">
        <f>IF(OR($A16="",Bills!$D14="",Bills!$E14="",Bills!$F14=""),"",IF(Bills!$E14="Monthly",Bills!$D14,IF(Bills!$E14="Weekly",Bills!$D14*(INT((EOMONTH(F$5,0)-Bills!$F14)/7)-INT((F$5-1-Bills!$F14)/7)),IF(Bills!$E14="Quarterly",IF(MOD(((YEAR(F$5)-YEAR(Bills!$F14))*12+MONTH(F$5)-MONTH(Bills!$F14)),3)=0,Bills!$D14,0),IF(Bills!$E14="Yearly",IF(MOD(((YEAR(F$5)-YEAR(Bills!$F14))*12+MONTH(F$5)-MONTH(Bills!$F14)),12)=0,Bills!$D14,0),"")))))</f>
        <v/>
      </c>
      <c r="G16" s="32">
        <f>IF(OR($A16="",Bills!$D14="",Bills!$E14="",Bills!$F14=""),"",IF(Bills!$E14="Monthly",Bills!$D14,IF(Bills!$E14="Weekly",Bills!$D14*(INT((EOMONTH(G$5,0)-Bills!$F14)/7)-INT((G$5-1-Bills!$F14)/7)),IF(Bills!$E14="Quarterly",IF(MOD(((YEAR(G$5)-YEAR(Bills!$F14))*12+MONTH(G$5)-MONTH(Bills!$F14)),3)=0,Bills!$D14,0),IF(Bills!$E14="Yearly",IF(MOD(((YEAR(G$5)-YEAR(Bills!$F14))*12+MONTH(G$5)-MONTH(Bills!$F14)),12)=0,Bills!$D14,0),"")))))</f>
        <v/>
      </c>
      <c r="H16" s="32">
        <f>IF(OR($A16="",Bills!$D14="",Bills!$E14="",Bills!$F14=""),"",IF(Bills!$E14="Monthly",Bills!$D14,IF(Bills!$E14="Weekly",Bills!$D14*(INT((EOMONTH(H$5,0)-Bills!$F14)/7)-INT((H$5-1-Bills!$F14)/7)),IF(Bills!$E14="Quarterly",IF(MOD(((YEAR(H$5)-YEAR(Bills!$F14))*12+MONTH(H$5)-MONTH(Bills!$F14)),3)=0,Bills!$D14,0),IF(Bills!$E14="Yearly",IF(MOD(((YEAR(H$5)-YEAR(Bills!$F14))*12+MONTH(H$5)-MONTH(Bills!$F14)),12)=0,Bills!$D14,0),"")))))</f>
        <v/>
      </c>
      <c r="I16" s="32">
        <f>IF(OR($A16="",Bills!$D14="",Bills!$E14="",Bills!$F14=""),"",IF(Bills!$E14="Monthly",Bills!$D14,IF(Bills!$E14="Weekly",Bills!$D14*(INT((EOMONTH(I$5,0)-Bills!$F14)/7)-INT((I$5-1-Bills!$F14)/7)),IF(Bills!$E14="Quarterly",IF(MOD(((YEAR(I$5)-YEAR(Bills!$F14))*12+MONTH(I$5)-MONTH(Bills!$F14)),3)=0,Bills!$D14,0),IF(Bills!$E14="Yearly",IF(MOD(((YEAR(I$5)-YEAR(Bills!$F14))*12+MONTH(I$5)-MONTH(Bills!$F14)),12)=0,Bills!$D14,0),"")))))</f>
        <v/>
      </c>
      <c r="J16" s="32">
        <f>IF(OR($A16="",Bills!$D14="",Bills!$E14="",Bills!$F14=""),"",IF(Bills!$E14="Monthly",Bills!$D14,IF(Bills!$E14="Weekly",Bills!$D14*(INT((EOMONTH(J$5,0)-Bills!$F14)/7)-INT((J$5-1-Bills!$F14)/7)),IF(Bills!$E14="Quarterly",IF(MOD(((YEAR(J$5)-YEAR(Bills!$F14))*12+MONTH(J$5)-MONTH(Bills!$F14)),3)=0,Bills!$D14,0),IF(Bills!$E14="Yearly",IF(MOD(((YEAR(J$5)-YEAR(Bills!$F14))*12+MONTH(J$5)-MONTH(Bills!$F14)),12)=0,Bills!$D14,0),"")))))</f>
        <v/>
      </c>
      <c r="K16" s="32">
        <f>IF(OR($A16="",Bills!$D14="",Bills!$E14="",Bills!$F14=""),"",IF(Bills!$E14="Monthly",Bills!$D14,IF(Bills!$E14="Weekly",Bills!$D14*(INT((EOMONTH(K$5,0)-Bills!$F14)/7)-INT((K$5-1-Bills!$F14)/7)),IF(Bills!$E14="Quarterly",IF(MOD(((YEAR(K$5)-YEAR(Bills!$F14))*12+MONTH(K$5)-MONTH(Bills!$F14)),3)=0,Bills!$D14,0),IF(Bills!$E14="Yearly",IF(MOD(((YEAR(K$5)-YEAR(Bills!$F14))*12+MONTH(K$5)-MONTH(Bills!$F14)),12)=0,Bills!$D14,0),"")))))</f>
        <v/>
      </c>
      <c r="L16" s="32">
        <f>IF(OR($A16="",Bills!$D14="",Bills!$E14="",Bills!$F14=""),"",IF(Bills!$E14="Monthly",Bills!$D14,IF(Bills!$E14="Weekly",Bills!$D14*(INT((EOMONTH(L$5,0)-Bills!$F14)/7)-INT((L$5-1-Bills!$F14)/7)),IF(Bills!$E14="Quarterly",IF(MOD(((YEAR(L$5)-YEAR(Bills!$F14))*12+MONTH(L$5)-MONTH(Bills!$F14)),3)=0,Bills!$D14,0),IF(Bills!$E14="Yearly",IF(MOD(((YEAR(L$5)-YEAR(Bills!$F14))*12+MONTH(L$5)-MONTH(Bills!$F14)),12)=0,Bills!$D14,0),"")))))</f>
        <v/>
      </c>
      <c r="M16" s="32">
        <f>IF(OR($A16="",Bills!$D14="",Bills!$E14="",Bills!$F14=""),"",IF(Bills!$E14="Monthly",Bills!$D14,IF(Bills!$E14="Weekly",Bills!$D14*(INT((EOMONTH(M$5,0)-Bills!$F14)/7)-INT((M$5-1-Bills!$F14)/7)),IF(Bills!$E14="Quarterly",IF(MOD(((YEAR(M$5)-YEAR(Bills!$F14))*12+MONTH(M$5)-MONTH(Bills!$F14)),3)=0,Bills!$D14,0),IF(Bills!$E14="Yearly",IF(MOD(((YEAR(M$5)-YEAR(Bills!$F14))*12+MONTH(M$5)-MONTH(Bills!$F14)),12)=0,Bills!$D14,0),"")))))</f>
        <v/>
      </c>
      <c r="N16" s="33">
        <f>IF($A16="","",SUM(B16:M16))</f>
        <v/>
      </c>
    </row>
    <row r="17">
      <c r="A17" s="21">
        <f>IF(Bills!A15="","",Bills!A15)</f>
        <v/>
      </c>
      <c r="B17" s="32">
        <f>IF(OR($A17="",Bills!$D15="",Bills!$E15="",Bills!$F15=""),"",IF(Bills!$E15="Monthly",Bills!$D15,IF(Bills!$E15="Weekly",Bills!$D15*(INT((EOMONTH(B$5,0)-Bills!$F15)/7)-INT((B$5-1-Bills!$F15)/7)),IF(Bills!$E15="Quarterly",IF(MOD(((YEAR(B$5)-YEAR(Bills!$F15))*12+MONTH(B$5)-MONTH(Bills!$F15)),3)=0,Bills!$D15,0),IF(Bills!$E15="Yearly",IF(MOD(((YEAR(B$5)-YEAR(Bills!$F15))*12+MONTH(B$5)-MONTH(Bills!$F15)),12)=0,Bills!$D15,0),"")))))</f>
        <v/>
      </c>
      <c r="C17" s="32">
        <f>IF(OR($A17="",Bills!$D15="",Bills!$E15="",Bills!$F15=""),"",IF(Bills!$E15="Monthly",Bills!$D15,IF(Bills!$E15="Weekly",Bills!$D15*(INT((EOMONTH(C$5,0)-Bills!$F15)/7)-INT((C$5-1-Bills!$F15)/7)),IF(Bills!$E15="Quarterly",IF(MOD(((YEAR(C$5)-YEAR(Bills!$F15))*12+MONTH(C$5)-MONTH(Bills!$F15)),3)=0,Bills!$D15,0),IF(Bills!$E15="Yearly",IF(MOD(((YEAR(C$5)-YEAR(Bills!$F15))*12+MONTH(C$5)-MONTH(Bills!$F15)),12)=0,Bills!$D15,0),"")))))</f>
        <v/>
      </c>
      <c r="D17" s="32">
        <f>IF(OR($A17="",Bills!$D15="",Bills!$E15="",Bills!$F15=""),"",IF(Bills!$E15="Monthly",Bills!$D15,IF(Bills!$E15="Weekly",Bills!$D15*(INT((EOMONTH(D$5,0)-Bills!$F15)/7)-INT((D$5-1-Bills!$F15)/7)),IF(Bills!$E15="Quarterly",IF(MOD(((YEAR(D$5)-YEAR(Bills!$F15))*12+MONTH(D$5)-MONTH(Bills!$F15)),3)=0,Bills!$D15,0),IF(Bills!$E15="Yearly",IF(MOD(((YEAR(D$5)-YEAR(Bills!$F15))*12+MONTH(D$5)-MONTH(Bills!$F15)),12)=0,Bills!$D15,0),"")))))</f>
        <v/>
      </c>
      <c r="E17" s="32">
        <f>IF(OR($A17="",Bills!$D15="",Bills!$E15="",Bills!$F15=""),"",IF(Bills!$E15="Monthly",Bills!$D15,IF(Bills!$E15="Weekly",Bills!$D15*(INT((EOMONTH(E$5,0)-Bills!$F15)/7)-INT((E$5-1-Bills!$F15)/7)),IF(Bills!$E15="Quarterly",IF(MOD(((YEAR(E$5)-YEAR(Bills!$F15))*12+MONTH(E$5)-MONTH(Bills!$F15)),3)=0,Bills!$D15,0),IF(Bills!$E15="Yearly",IF(MOD(((YEAR(E$5)-YEAR(Bills!$F15))*12+MONTH(E$5)-MONTH(Bills!$F15)),12)=0,Bills!$D15,0),"")))))</f>
        <v/>
      </c>
      <c r="F17" s="32">
        <f>IF(OR($A17="",Bills!$D15="",Bills!$E15="",Bills!$F15=""),"",IF(Bills!$E15="Monthly",Bills!$D15,IF(Bills!$E15="Weekly",Bills!$D15*(INT((EOMONTH(F$5,0)-Bills!$F15)/7)-INT((F$5-1-Bills!$F15)/7)),IF(Bills!$E15="Quarterly",IF(MOD(((YEAR(F$5)-YEAR(Bills!$F15))*12+MONTH(F$5)-MONTH(Bills!$F15)),3)=0,Bills!$D15,0),IF(Bills!$E15="Yearly",IF(MOD(((YEAR(F$5)-YEAR(Bills!$F15))*12+MONTH(F$5)-MONTH(Bills!$F15)),12)=0,Bills!$D15,0),"")))))</f>
        <v/>
      </c>
      <c r="G17" s="32">
        <f>IF(OR($A17="",Bills!$D15="",Bills!$E15="",Bills!$F15=""),"",IF(Bills!$E15="Monthly",Bills!$D15,IF(Bills!$E15="Weekly",Bills!$D15*(INT((EOMONTH(G$5,0)-Bills!$F15)/7)-INT((G$5-1-Bills!$F15)/7)),IF(Bills!$E15="Quarterly",IF(MOD(((YEAR(G$5)-YEAR(Bills!$F15))*12+MONTH(G$5)-MONTH(Bills!$F15)),3)=0,Bills!$D15,0),IF(Bills!$E15="Yearly",IF(MOD(((YEAR(G$5)-YEAR(Bills!$F15))*12+MONTH(G$5)-MONTH(Bills!$F15)),12)=0,Bills!$D15,0),"")))))</f>
        <v/>
      </c>
      <c r="H17" s="32">
        <f>IF(OR($A17="",Bills!$D15="",Bills!$E15="",Bills!$F15=""),"",IF(Bills!$E15="Monthly",Bills!$D15,IF(Bills!$E15="Weekly",Bills!$D15*(INT((EOMONTH(H$5,0)-Bills!$F15)/7)-INT((H$5-1-Bills!$F15)/7)),IF(Bills!$E15="Quarterly",IF(MOD(((YEAR(H$5)-YEAR(Bills!$F15))*12+MONTH(H$5)-MONTH(Bills!$F15)),3)=0,Bills!$D15,0),IF(Bills!$E15="Yearly",IF(MOD(((YEAR(H$5)-YEAR(Bills!$F15))*12+MONTH(H$5)-MONTH(Bills!$F15)),12)=0,Bills!$D15,0),"")))))</f>
        <v/>
      </c>
      <c r="I17" s="32">
        <f>IF(OR($A17="",Bills!$D15="",Bills!$E15="",Bills!$F15=""),"",IF(Bills!$E15="Monthly",Bills!$D15,IF(Bills!$E15="Weekly",Bills!$D15*(INT((EOMONTH(I$5,0)-Bills!$F15)/7)-INT((I$5-1-Bills!$F15)/7)),IF(Bills!$E15="Quarterly",IF(MOD(((YEAR(I$5)-YEAR(Bills!$F15))*12+MONTH(I$5)-MONTH(Bills!$F15)),3)=0,Bills!$D15,0),IF(Bills!$E15="Yearly",IF(MOD(((YEAR(I$5)-YEAR(Bills!$F15))*12+MONTH(I$5)-MONTH(Bills!$F15)),12)=0,Bills!$D15,0),"")))))</f>
        <v/>
      </c>
      <c r="J17" s="32">
        <f>IF(OR($A17="",Bills!$D15="",Bills!$E15="",Bills!$F15=""),"",IF(Bills!$E15="Monthly",Bills!$D15,IF(Bills!$E15="Weekly",Bills!$D15*(INT((EOMONTH(J$5,0)-Bills!$F15)/7)-INT((J$5-1-Bills!$F15)/7)),IF(Bills!$E15="Quarterly",IF(MOD(((YEAR(J$5)-YEAR(Bills!$F15))*12+MONTH(J$5)-MONTH(Bills!$F15)),3)=0,Bills!$D15,0),IF(Bills!$E15="Yearly",IF(MOD(((YEAR(J$5)-YEAR(Bills!$F15))*12+MONTH(J$5)-MONTH(Bills!$F15)),12)=0,Bills!$D15,0),"")))))</f>
        <v/>
      </c>
      <c r="K17" s="32">
        <f>IF(OR($A17="",Bills!$D15="",Bills!$E15="",Bills!$F15=""),"",IF(Bills!$E15="Monthly",Bills!$D15,IF(Bills!$E15="Weekly",Bills!$D15*(INT((EOMONTH(K$5,0)-Bills!$F15)/7)-INT((K$5-1-Bills!$F15)/7)),IF(Bills!$E15="Quarterly",IF(MOD(((YEAR(K$5)-YEAR(Bills!$F15))*12+MONTH(K$5)-MONTH(Bills!$F15)),3)=0,Bills!$D15,0),IF(Bills!$E15="Yearly",IF(MOD(((YEAR(K$5)-YEAR(Bills!$F15))*12+MONTH(K$5)-MONTH(Bills!$F15)),12)=0,Bills!$D15,0),"")))))</f>
        <v/>
      </c>
      <c r="L17" s="32">
        <f>IF(OR($A17="",Bills!$D15="",Bills!$E15="",Bills!$F15=""),"",IF(Bills!$E15="Monthly",Bills!$D15,IF(Bills!$E15="Weekly",Bills!$D15*(INT((EOMONTH(L$5,0)-Bills!$F15)/7)-INT((L$5-1-Bills!$F15)/7)),IF(Bills!$E15="Quarterly",IF(MOD(((YEAR(L$5)-YEAR(Bills!$F15))*12+MONTH(L$5)-MONTH(Bills!$F15)),3)=0,Bills!$D15,0),IF(Bills!$E15="Yearly",IF(MOD(((YEAR(L$5)-YEAR(Bills!$F15))*12+MONTH(L$5)-MONTH(Bills!$F15)),12)=0,Bills!$D15,0),"")))))</f>
        <v/>
      </c>
      <c r="M17" s="32">
        <f>IF(OR($A17="",Bills!$D15="",Bills!$E15="",Bills!$F15=""),"",IF(Bills!$E15="Monthly",Bills!$D15,IF(Bills!$E15="Weekly",Bills!$D15*(INT((EOMONTH(M$5,0)-Bills!$F15)/7)-INT((M$5-1-Bills!$F15)/7)),IF(Bills!$E15="Quarterly",IF(MOD(((YEAR(M$5)-YEAR(Bills!$F15))*12+MONTH(M$5)-MONTH(Bills!$F15)),3)=0,Bills!$D15,0),IF(Bills!$E15="Yearly",IF(MOD(((YEAR(M$5)-YEAR(Bills!$F15))*12+MONTH(M$5)-MONTH(Bills!$F15)),12)=0,Bills!$D15,0),"")))))</f>
        <v/>
      </c>
      <c r="N17" s="33">
        <f>IF($A17="","",SUM(B17:M17))</f>
        <v/>
      </c>
    </row>
    <row r="18">
      <c r="A18" s="21">
        <f>IF(Bills!A16="","",Bills!A16)</f>
        <v/>
      </c>
      <c r="B18" s="32">
        <f>IF(OR($A18="",Bills!$D16="",Bills!$E16="",Bills!$F16=""),"",IF(Bills!$E16="Monthly",Bills!$D16,IF(Bills!$E16="Weekly",Bills!$D16*(INT((EOMONTH(B$5,0)-Bills!$F16)/7)-INT((B$5-1-Bills!$F16)/7)),IF(Bills!$E16="Quarterly",IF(MOD(((YEAR(B$5)-YEAR(Bills!$F16))*12+MONTH(B$5)-MONTH(Bills!$F16)),3)=0,Bills!$D16,0),IF(Bills!$E16="Yearly",IF(MOD(((YEAR(B$5)-YEAR(Bills!$F16))*12+MONTH(B$5)-MONTH(Bills!$F16)),12)=0,Bills!$D16,0),"")))))</f>
        <v/>
      </c>
      <c r="C18" s="32">
        <f>IF(OR($A18="",Bills!$D16="",Bills!$E16="",Bills!$F16=""),"",IF(Bills!$E16="Monthly",Bills!$D16,IF(Bills!$E16="Weekly",Bills!$D16*(INT((EOMONTH(C$5,0)-Bills!$F16)/7)-INT((C$5-1-Bills!$F16)/7)),IF(Bills!$E16="Quarterly",IF(MOD(((YEAR(C$5)-YEAR(Bills!$F16))*12+MONTH(C$5)-MONTH(Bills!$F16)),3)=0,Bills!$D16,0),IF(Bills!$E16="Yearly",IF(MOD(((YEAR(C$5)-YEAR(Bills!$F16))*12+MONTH(C$5)-MONTH(Bills!$F16)),12)=0,Bills!$D16,0),"")))))</f>
        <v/>
      </c>
      <c r="D18" s="32">
        <f>IF(OR($A18="",Bills!$D16="",Bills!$E16="",Bills!$F16=""),"",IF(Bills!$E16="Monthly",Bills!$D16,IF(Bills!$E16="Weekly",Bills!$D16*(INT((EOMONTH(D$5,0)-Bills!$F16)/7)-INT((D$5-1-Bills!$F16)/7)),IF(Bills!$E16="Quarterly",IF(MOD(((YEAR(D$5)-YEAR(Bills!$F16))*12+MONTH(D$5)-MONTH(Bills!$F16)),3)=0,Bills!$D16,0),IF(Bills!$E16="Yearly",IF(MOD(((YEAR(D$5)-YEAR(Bills!$F16))*12+MONTH(D$5)-MONTH(Bills!$F16)),12)=0,Bills!$D16,0),"")))))</f>
        <v/>
      </c>
      <c r="E18" s="32">
        <f>IF(OR($A18="",Bills!$D16="",Bills!$E16="",Bills!$F16=""),"",IF(Bills!$E16="Monthly",Bills!$D16,IF(Bills!$E16="Weekly",Bills!$D16*(INT((EOMONTH(E$5,0)-Bills!$F16)/7)-INT((E$5-1-Bills!$F16)/7)),IF(Bills!$E16="Quarterly",IF(MOD(((YEAR(E$5)-YEAR(Bills!$F16))*12+MONTH(E$5)-MONTH(Bills!$F16)),3)=0,Bills!$D16,0),IF(Bills!$E16="Yearly",IF(MOD(((YEAR(E$5)-YEAR(Bills!$F16))*12+MONTH(E$5)-MONTH(Bills!$F16)),12)=0,Bills!$D16,0),"")))))</f>
        <v/>
      </c>
      <c r="F18" s="32">
        <f>IF(OR($A18="",Bills!$D16="",Bills!$E16="",Bills!$F16=""),"",IF(Bills!$E16="Monthly",Bills!$D16,IF(Bills!$E16="Weekly",Bills!$D16*(INT((EOMONTH(F$5,0)-Bills!$F16)/7)-INT((F$5-1-Bills!$F16)/7)),IF(Bills!$E16="Quarterly",IF(MOD(((YEAR(F$5)-YEAR(Bills!$F16))*12+MONTH(F$5)-MONTH(Bills!$F16)),3)=0,Bills!$D16,0),IF(Bills!$E16="Yearly",IF(MOD(((YEAR(F$5)-YEAR(Bills!$F16))*12+MONTH(F$5)-MONTH(Bills!$F16)),12)=0,Bills!$D16,0),"")))))</f>
        <v/>
      </c>
      <c r="G18" s="32">
        <f>IF(OR($A18="",Bills!$D16="",Bills!$E16="",Bills!$F16=""),"",IF(Bills!$E16="Monthly",Bills!$D16,IF(Bills!$E16="Weekly",Bills!$D16*(INT((EOMONTH(G$5,0)-Bills!$F16)/7)-INT((G$5-1-Bills!$F16)/7)),IF(Bills!$E16="Quarterly",IF(MOD(((YEAR(G$5)-YEAR(Bills!$F16))*12+MONTH(G$5)-MONTH(Bills!$F16)),3)=0,Bills!$D16,0),IF(Bills!$E16="Yearly",IF(MOD(((YEAR(G$5)-YEAR(Bills!$F16))*12+MONTH(G$5)-MONTH(Bills!$F16)),12)=0,Bills!$D16,0),"")))))</f>
        <v/>
      </c>
      <c r="H18" s="32">
        <f>IF(OR($A18="",Bills!$D16="",Bills!$E16="",Bills!$F16=""),"",IF(Bills!$E16="Monthly",Bills!$D16,IF(Bills!$E16="Weekly",Bills!$D16*(INT((EOMONTH(H$5,0)-Bills!$F16)/7)-INT((H$5-1-Bills!$F16)/7)),IF(Bills!$E16="Quarterly",IF(MOD(((YEAR(H$5)-YEAR(Bills!$F16))*12+MONTH(H$5)-MONTH(Bills!$F16)),3)=0,Bills!$D16,0),IF(Bills!$E16="Yearly",IF(MOD(((YEAR(H$5)-YEAR(Bills!$F16))*12+MONTH(H$5)-MONTH(Bills!$F16)),12)=0,Bills!$D16,0),"")))))</f>
        <v/>
      </c>
      <c r="I18" s="32">
        <f>IF(OR($A18="",Bills!$D16="",Bills!$E16="",Bills!$F16=""),"",IF(Bills!$E16="Monthly",Bills!$D16,IF(Bills!$E16="Weekly",Bills!$D16*(INT((EOMONTH(I$5,0)-Bills!$F16)/7)-INT((I$5-1-Bills!$F16)/7)),IF(Bills!$E16="Quarterly",IF(MOD(((YEAR(I$5)-YEAR(Bills!$F16))*12+MONTH(I$5)-MONTH(Bills!$F16)),3)=0,Bills!$D16,0),IF(Bills!$E16="Yearly",IF(MOD(((YEAR(I$5)-YEAR(Bills!$F16))*12+MONTH(I$5)-MONTH(Bills!$F16)),12)=0,Bills!$D16,0),"")))))</f>
        <v/>
      </c>
      <c r="J18" s="32">
        <f>IF(OR($A18="",Bills!$D16="",Bills!$E16="",Bills!$F16=""),"",IF(Bills!$E16="Monthly",Bills!$D16,IF(Bills!$E16="Weekly",Bills!$D16*(INT((EOMONTH(J$5,0)-Bills!$F16)/7)-INT((J$5-1-Bills!$F16)/7)),IF(Bills!$E16="Quarterly",IF(MOD(((YEAR(J$5)-YEAR(Bills!$F16))*12+MONTH(J$5)-MONTH(Bills!$F16)),3)=0,Bills!$D16,0),IF(Bills!$E16="Yearly",IF(MOD(((YEAR(J$5)-YEAR(Bills!$F16))*12+MONTH(J$5)-MONTH(Bills!$F16)),12)=0,Bills!$D16,0),"")))))</f>
        <v/>
      </c>
      <c r="K18" s="32">
        <f>IF(OR($A18="",Bills!$D16="",Bills!$E16="",Bills!$F16=""),"",IF(Bills!$E16="Monthly",Bills!$D16,IF(Bills!$E16="Weekly",Bills!$D16*(INT((EOMONTH(K$5,0)-Bills!$F16)/7)-INT((K$5-1-Bills!$F16)/7)),IF(Bills!$E16="Quarterly",IF(MOD(((YEAR(K$5)-YEAR(Bills!$F16))*12+MONTH(K$5)-MONTH(Bills!$F16)),3)=0,Bills!$D16,0),IF(Bills!$E16="Yearly",IF(MOD(((YEAR(K$5)-YEAR(Bills!$F16))*12+MONTH(K$5)-MONTH(Bills!$F16)),12)=0,Bills!$D16,0),"")))))</f>
        <v/>
      </c>
      <c r="L18" s="32">
        <f>IF(OR($A18="",Bills!$D16="",Bills!$E16="",Bills!$F16=""),"",IF(Bills!$E16="Monthly",Bills!$D16,IF(Bills!$E16="Weekly",Bills!$D16*(INT((EOMONTH(L$5,0)-Bills!$F16)/7)-INT((L$5-1-Bills!$F16)/7)),IF(Bills!$E16="Quarterly",IF(MOD(((YEAR(L$5)-YEAR(Bills!$F16))*12+MONTH(L$5)-MONTH(Bills!$F16)),3)=0,Bills!$D16,0),IF(Bills!$E16="Yearly",IF(MOD(((YEAR(L$5)-YEAR(Bills!$F16))*12+MONTH(L$5)-MONTH(Bills!$F16)),12)=0,Bills!$D16,0),"")))))</f>
        <v/>
      </c>
      <c r="M18" s="32">
        <f>IF(OR($A18="",Bills!$D16="",Bills!$E16="",Bills!$F16=""),"",IF(Bills!$E16="Monthly",Bills!$D16,IF(Bills!$E16="Weekly",Bills!$D16*(INT((EOMONTH(M$5,0)-Bills!$F16)/7)-INT((M$5-1-Bills!$F16)/7)),IF(Bills!$E16="Quarterly",IF(MOD(((YEAR(M$5)-YEAR(Bills!$F16))*12+MONTH(M$5)-MONTH(Bills!$F16)),3)=0,Bills!$D16,0),IF(Bills!$E16="Yearly",IF(MOD(((YEAR(M$5)-YEAR(Bills!$F16))*12+MONTH(M$5)-MONTH(Bills!$F16)),12)=0,Bills!$D16,0),"")))))</f>
        <v/>
      </c>
      <c r="N18" s="33">
        <f>IF($A18="","",SUM(B18:M18))</f>
        <v/>
      </c>
    </row>
    <row r="19">
      <c r="A19" s="21">
        <f>IF(Bills!A17="","",Bills!A17)</f>
        <v/>
      </c>
      <c r="B19" s="32">
        <f>IF(OR($A19="",Bills!$D17="",Bills!$E17="",Bills!$F17=""),"",IF(Bills!$E17="Monthly",Bills!$D17,IF(Bills!$E17="Weekly",Bills!$D17*(INT((EOMONTH(B$5,0)-Bills!$F17)/7)-INT((B$5-1-Bills!$F17)/7)),IF(Bills!$E17="Quarterly",IF(MOD(((YEAR(B$5)-YEAR(Bills!$F17))*12+MONTH(B$5)-MONTH(Bills!$F17)),3)=0,Bills!$D17,0),IF(Bills!$E17="Yearly",IF(MOD(((YEAR(B$5)-YEAR(Bills!$F17))*12+MONTH(B$5)-MONTH(Bills!$F17)),12)=0,Bills!$D17,0),"")))))</f>
        <v/>
      </c>
      <c r="C19" s="32">
        <f>IF(OR($A19="",Bills!$D17="",Bills!$E17="",Bills!$F17=""),"",IF(Bills!$E17="Monthly",Bills!$D17,IF(Bills!$E17="Weekly",Bills!$D17*(INT((EOMONTH(C$5,0)-Bills!$F17)/7)-INT((C$5-1-Bills!$F17)/7)),IF(Bills!$E17="Quarterly",IF(MOD(((YEAR(C$5)-YEAR(Bills!$F17))*12+MONTH(C$5)-MONTH(Bills!$F17)),3)=0,Bills!$D17,0),IF(Bills!$E17="Yearly",IF(MOD(((YEAR(C$5)-YEAR(Bills!$F17))*12+MONTH(C$5)-MONTH(Bills!$F17)),12)=0,Bills!$D17,0),"")))))</f>
        <v/>
      </c>
      <c r="D19" s="32">
        <f>IF(OR($A19="",Bills!$D17="",Bills!$E17="",Bills!$F17=""),"",IF(Bills!$E17="Monthly",Bills!$D17,IF(Bills!$E17="Weekly",Bills!$D17*(INT((EOMONTH(D$5,0)-Bills!$F17)/7)-INT((D$5-1-Bills!$F17)/7)),IF(Bills!$E17="Quarterly",IF(MOD(((YEAR(D$5)-YEAR(Bills!$F17))*12+MONTH(D$5)-MONTH(Bills!$F17)),3)=0,Bills!$D17,0),IF(Bills!$E17="Yearly",IF(MOD(((YEAR(D$5)-YEAR(Bills!$F17))*12+MONTH(D$5)-MONTH(Bills!$F17)),12)=0,Bills!$D17,0),"")))))</f>
        <v/>
      </c>
      <c r="E19" s="32">
        <f>IF(OR($A19="",Bills!$D17="",Bills!$E17="",Bills!$F17=""),"",IF(Bills!$E17="Monthly",Bills!$D17,IF(Bills!$E17="Weekly",Bills!$D17*(INT((EOMONTH(E$5,0)-Bills!$F17)/7)-INT((E$5-1-Bills!$F17)/7)),IF(Bills!$E17="Quarterly",IF(MOD(((YEAR(E$5)-YEAR(Bills!$F17))*12+MONTH(E$5)-MONTH(Bills!$F17)),3)=0,Bills!$D17,0),IF(Bills!$E17="Yearly",IF(MOD(((YEAR(E$5)-YEAR(Bills!$F17))*12+MONTH(E$5)-MONTH(Bills!$F17)),12)=0,Bills!$D17,0),"")))))</f>
        <v/>
      </c>
      <c r="F19" s="32">
        <f>IF(OR($A19="",Bills!$D17="",Bills!$E17="",Bills!$F17=""),"",IF(Bills!$E17="Monthly",Bills!$D17,IF(Bills!$E17="Weekly",Bills!$D17*(INT((EOMONTH(F$5,0)-Bills!$F17)/7)-INT((F$5-1-Bills!$F17)/7)),IF(Bills!$E17="Quarterly",IF(MOD(((YEAR(F$5)-YEAR(Bills!$F17))*12+MONTH(F$5)-MONTH(Bills!$F17)),3)=0,Bills!$D17,0),IF(Bills!$E17="Yearly",IF(MOD(((YEAR(F$5)-YEAR(Bills!$F17))*12+MONTH(F$5)-MONTH(Bills!$F17)),12)=0,Bills!$D17,0),"")))))</f>
        <v/>
      </c>
      <c r="G19" s="32">
        <f>IF(OR($A19="",Bills!$D17="",Bills!$E17="",Bills!$F17=""),"",IF(Bills!$E17="Monthly",Bills!$D17,IF(Bills!$E17="Weekly",Bills!$D17*(INT((EOMONTH(G$5,0)-Bills!$F17)/7)-INT((G$5-1-Bills!$F17)/7)),IF(Bills!$E17="Quarterly",IF(MOD(((YEAR(G$5)-YEAR(Bills!$F17))*12+MONTH(G$5)-MONTH(Bills!$F17)),3)=0,Bills!$D17,0),IF(Bills!$E17="Yearly",IF(MOD(((YEAR(G$5)-YEAR(Bills!$F17))*12+MONTH(G$5)-MONTH(Bills!$F17)),12)=0,Bills!$D17,0),"")))))</f>
        <v/>
      </c>
      <c r="H19" s="32">
        <f>IF(OR($A19="",Bills!$D17="",Bills!$E17="",Bills!$F17=""),"",IF(Bills!$E17="Monthly",Bills!$D17,IF(Bills!$E17="Weekly",Bills!$D17*(INT((EOMONTH(H$5,0)-Bills!$F17)/7)-INT((H$5-1-Bills!$F17)/7)),IF(Bills!$E17="Quarterly",IF(MOD(((YEAR(H$5)-YEAR(Bills!$F17))*12+MONTH(H$5)-MONTH(Bills!$F17)),3)=0,Bills!$D17,0),IF(Bills!$E17="Yearly",IF(MOD(((YEAR(H$5)-YEAR(Bills!$F17))*12+MONTH(H$5)-MONTH(Bills!$F17)),12)=0,Bills!$D17,0),"")))))</f>
        <v/>
      </c>
      <c r="I19" s="32">
        <f>IF(OR($A19="",Bills!$D17="",Bills!$E17="",Bills!$F17=""),"",IF(Bills!$E17="Monthly",Bills!$D17,IF(Bills!$E17="Weekly",Bills!$D17*(INT((EOMONTH(I$5,0)-Bills!$F17)/7)-INT((I$5-1-Bills!$F17)/7)),IF(Bills!$E17="Quarterly",IF(MOD(((YEAR(I$5)-YEAR(Bills!$F17))*12+MONTH(I$5)-MONTH(Bills!$F17)),3)=0,Bills!$D17,0),IF(Bills!$E17="Yearly",IF(MOD(((YEAR(I$5)-YEAR(Bills!$F17))*12+MONTH(I$5)-MONTH(Bills!$F17)),12)=0,Bills!$D17,0),"")))))</f>
        <v/>
      </c>
      <c r="J19" s="32">
        <f>IF(OR($A19="",Bills!$D17="",Bills!$E17="",Bills!$F17=""),"",IF(Bills!$E17="Monthly",Bills!$D17,IF(Bills!$E17="Weekly",Bills!$D17*(INT((EOMONTH(J$5,0)-Bills!$F17)/7)-INT((J$5-1-Bills!$F17)/7)),IF(Bills!$E17="Quarterly",IF(MOD(((YEAR(J$5)-YEAR(Bills!$F17))*12+MONTH(J$5)-MONTH(Bills!$F17)),3)=0,Bills!$D17,0),IF(Bills!$E17="Yearly",IF(MOD(((YEAR(J$5)-YEAR(Bills!$F17))*12+MONTH(J$5)-MONTH(Bills!$F17)),12)=0,Bills!$D17,0),"")))))</f>
        <v/>
      </c>
      <c r="K19" s="32">
        <f>IF(OR($A19="",Bills!$D17="",Bills!$E17="",Bills!$F17=""),"",IF(Bills!$E17="Monthly",Bills!$D17,IF(Bills!$E17="Weekly",Bills!$D17*(INT((EOMONTH(K$5,0)-Bills!$F17)/7)-INT((K$5-1-Bills!$F17)/7)),IF(Bills!$E17="Quarterly",IF(MOD(((YEAR(K$5)-YEAR(Bills!$F17))*12+MONTH(K$5)-MONTH(Bills!$F17)),3)=0,Bills!$D17,0),IF(Bills!$E17="Yearly",IF(MOD(((YEAR(K$5)-YEAR(Bills!$F17))*12+MONTH(K$5)-MONTH(Bills!$F17)),12)=0,Bills!$D17,0),"")))))</f>
        <v/>
      </c>
      <c r="L19" s="32">
        <f>IF(OR($A19="",Bills!$D17="",Bills!$E17="",Bills!$F17=""),"",IF(Bills!$E17="Monthly",Bills!$D17,IF(Bills!$E17="Weekly",Bills!$D17*(INT((EOMONTH(L$5,0)-Bills!$F17)/7)-INT((L$5-1-Bills!$F17)/7)),IF(Bills!$E17="Quarterly",IF(MOD(((YEAR(L$5)-YEAR(Bills!$F17))*12+MONTH(L$5)-MONTH(Bills!$F17)),3)=0,Bills!$D17,0),IF(Bills!$E17="Yearly",IF(MOD(((YEAR(L$5)-YEAR(Bills!$F17))*12+MONTH(L$5)-MONTH(Bills!$F17)),12)=0,Bills!$D17,0),"")))))</f>
        <v/>
      </c>
      <c r="M19" s="32">
        <f>IF(OR($A19="",Bills!$D17="",Bills!$E17="",Bills!$F17=""),"",IF(Bills!$E17="Monthly",Bills!$D17,IF(Bills!$E17="Weekly",Bills!$D17*(INT((EOMONTH(M$5,0)-Bills!$F17)/7)-INT((M$5-1-Bills!$F17)/7)),IF(Bills!$E17="Quarterly",IF(MOD(((YEAR(M$5)-YEAR(Bills!$F17))*12+MONTH(M$5)-MONTH(Bills!$F17)),3)=0,Bills!$D17,0),IF(Bills!$E17="Yearly",IF(MOD(((YEAR(M$5)-YEAR(Bills!$F17))*12+MONTH(M$5)-MONTH(Bills!$F17)),12)=0,Bills!$D17,0),"")))))</f>
        <v/>
      </c>
      <c r="N19" s="33">
        <f>IF($A19="","",SUM(B19:M19))</f>
        <v/>
      </c>
    </row>
    <row r="20">
      <c r="A20" s="21">
        <f>IF(Bills!A18="","",Bills!A18)</f>
        <v/>
      </c>
      <c r="B20" s="32">
        <f>IF(OR($A20="",Bills!$D18="",Bills!$E18="",Bills!$F18=""),"",IF(Bills!$E18="Monthly",Bills!$D18,IF(Bills!$E18="Weekly",Bills!$D18*(INT((EOMONTH(B$5,0)-Bills!$F18)/7)-INT((B$5-1-Bills!$F18)/7)),IF(Bills!$E18="Quarterly",IF(MOD(((YEAR(B$5)-YEAR(Bills!$F18))*12+MONTH(B$5)-MONTH(Bills!$F18)),3)=0,Bills!$D18,0),IF(Bills!$E18="Yearly",IF(MOD(((YEAR(B$5)-YEAR(Bills!$F18))*12+MONTH(B$5)-MONTH(Bills!$F18)),12)=0,Bills!$D18,0),"")))))</f>
        <v/>
      </c>
      <c r="C20" s="32">
        <f>IF(OR($A20="",Bills!$D18="",Bills!$E18="",Bills!$F18=""),"",IF(Bills!$E18="Monthly",Bills!$D18,IF(Bills!$E18="Weekly",Bills!$D18*(INT((EOMONTH(C$5,0)-Bills!$F18)/7)-INT((C$5-1-Bills!$F18)/7)),IF(Bills!$E18="Quarterly",IF(MOD(((YEAR(C$5)-YEAR(Bills!$F18))*12+MONTH(C$5)-MONTH(Bills!$F18)),3)=0,Bills!$D18,0),IF(Bills!$E18="Yearly",IF(MOD(((YEAR(C$5)-YEAR(Bills!$F18))*12+MONTH(C$5)-MONTH(Bills!$F18)),12)=0,Bills!$D18,0),"")))))</f>
        <v/>
      </c>
      <c r="D20" s="32">
        <f>IF(OR($A20="",Bills!$D18="",Bills!$E18="",Bills!$F18=""),"",IF(Bills!$E18="Monthly",Bills!$D18,IF(Bills!$E18="Weekly",Bills!$D18*(INT((EOMONTH(D$5,0)-Bills!$F18)/7)-INT((D$5-1-Bills!$F18)/7)),IF(Bills!$E18="Quarterly",IF(MOD(((YEAR(D$5)-YEAR(Bills!$F18))*12+MONTH(D$5)-MONTH(Bills!$F18)),3)=0,Bills!$D18,0),IF(Bills!$E18="Yearly",IF(MOD(((YEAR(D$5)-YEAR(Bills!$F18))*12+MONTH(D$5)-MONTH(Bills!$F18)),12)=0,Bills!$D18,0),"")))))</f>
        <v/>
      </c>
      <c r="E20" s="32">
        <f>IF(OR($A20="",Bills!$D18="",Bills!$E18="",Bills!$F18=""),"",IF(Bills!$E18="Monthly",Bills!$D18,IF(Bills!$E18="Weekly",Bills!$D18*(INT((EOMONTH(E$5,0)-Bills!$F18)/7)-INT((E$5-1-Bills!$F18)/7)),IF(Bills!$E18="Quarterly",IF(MOD(((YEAR(E$5)-YEAR(Bills!$F18))*12+MONTH(E$5)-MONTH(Bills!$F18)),3)=0,Bills!$D18,0),IF(Bills!$E18="Yearly",IF(MOD(((YEAR(E$5)-YEAR(Bills!$F18))*12+MONTH(E$5)-MONTH(Bills!$F18)),12)=0,Bills!$D18,0),"")))))</f>
        <v/>
      </c>
      <c r="F20" s="32">
        <f>IF(OR($A20="",Bills!$D18="",Bills!$E18="",Bills!$F18=""),"",IF(Bills!$E18="Monthly",Bills!$D18,IF(Bills!$E18="Weekly",Bills!$D18*(INT((EOMONTH(F$5,0)-Bills!$F18)/7)-INT((F$5-1-Bills!$F18)/7)),IF(Bills!$E18="Quarterly",IF(MOD(((YEAR(F$5)-YEAR(Bills!$F18))*12+MONTH(F$5)-MONTH(Bills!$F18)),3)=0,Bills!$D18,0),IF(Bills!$E18="Yearly",IF(MOD(((YEAR(F$5)-YEAR(Bills!$F18))*12+MONTH(F$5)-MONTH(Bills!$F18)),12)=0,Bills!$D18,0),"")))))</f>
        <v/>
      </c>
      <c r="G20" s="32">
        <f>IF(OR($A20="",Bills!$D18="",Bills!$E18="",Bills!$F18=""),"",IF(Bills!$E18="Monthly",Bills!$D18,IF(Bills!$E18="Weekly",Bills!$D18*(INT((EOMONTH(G$5,0)-Bills!$F18)/7)-INT((G$5-1-Bills!$F18)/7)),IF(Bills!$E18="Quarterly",IF(MOD(((YEAR(G$5)-YEAR(Bills!$F18))*12+MONTH(G$5)-MONTH(Bills!$F18)),3)=0,Bills!$D18,0),IF(Bills!$E18="Yearly",IF(MOD(((YEAR(G$5)-YEAR(Bills!$F18))*12+MONTH(G$5)-MONTH(Bills!$F18)),12)=0,Bills!$D18,0),"")))))</f>
        <v/>
      </c>
      <c r="H20" s="32">
        <f>IF(OR($A20="",Bills!$D18="",Bills!$E18="",Bills!$F18=""),"",IF(Bills!$E18="Monthly",Bills!$D18,IF(Bills!$E18="Weekly",Bills!$D18*(INT((EOMONTH(H$5,0)-Bills!$F18)/7)-INT((H$5-1-Bills!$F18)/7)),IF(Bills!$E18="Quarterly",IF(MOD(((YEAR(H$5)-YEAR(Bills!$F18))*12+MONTH(H$5)-MONTH(Bills!$F18)),3)=0,Bills!$D18,0),IF(Bills!$E18="Yearly",IF(MOD(((YEAR(H$5)-YEAR(Bills!$F18))*12+MONTH(H$5)-MONTH(Bills!$F18)),12)=0,Bills!$D18,0),"")))))</f>
        <v/>
      </c>
      <c r="I20" s="32">
        <f>IF(OR($A20="",Bills!$D18="",Bills!$E18="",Bills!$F18=""),"",IF(Bills!$E18="Monthly",Bills!$D18,IF(Bills!$E18="Weekly",Bills!$D18*(INT((EOMONTH(I$5,0)-Bills!$F18)/7)-INT((I$5-1-Bills!$F18)/7)),IF(Bills!$E18="Quarterly",IF(MOD(((YEAR(I$5)-YEAR(Bills!$F18))*12+MONTH(I$5)-MONTH(Bills!$F18)),3)=0,Bills!$D18,0),IF(Bills!$E18="Yearly",IF(MOD(((YEAR(I$5)-YEAR(Bills!$F18))*12+MONTH(I$5)-MONTH(Bills!$F18)),12)=0,Bills!$D18,0),"")))))</f>
        <v/>
      </c>
      <c r="J20" s="32">
        <f>IF(OR($A20="",Bills!$D18="",Bills!$E18="",Bills!$F18=""),"",IF(Bills!$E18="Monthly",Bills!$D18,IF(Bills!$E18="Weekly",Bills!$D18*(INT((EOMONTH(J$5,0)-Bills!$F18)/7)-INT((J$5-1-Bills!$F18)/7)),IF(Bills!$E18="Quarterly",IF(MOD(((YEAR(J$5)-YEAR(Bills!$F18))*12+MONTH(J$5)-MONTH(Bills!$F18)),3)=0,Bills!$D18,0),IF(Bills!$E18="Yearly",IF(MOD(((YEAR(J$5)-YEAR(Bills!$F18))*12+MONTH(J$5)-MONTH(Bills!$F18)),12)=0,Bills!$D18,0),"")))))</f>
        <v/>
      </c>
      <c r="K20" s="32">
        <f>IF(OR($A20="",Bills!$D18="",Bills!$E18="",Bills!$F18=""),"",IF(Bills!$E18="Monthly",Bills!$D18,IF(Bills!$E18="Weekly",Bills!$D18*(INT((EOMONTH(K$5,0)-Bills!$F18)/7)-INT((K$5-1-Bills!$F18)/7)),IF(Bills!$E18="Quarterly",IF(MOD(((YEAR(K$5)-YEAR(Bills!$F18))*12+MONTH(K$5)-MONTH(Bills!$F18)),3)=0,Bills!$D18,0),IF(Bills!$E18="Yearly",IF(MOD(((YEAR(K$5)-YEAR(Bills!$F18))*12+MONTH(K$5)-MONTH(Bills!$F18)),12)=0,Bills!$D18,0),"")))))</f>
        <v/>
      </c>
      <c r="L20" s="32">
        <f>IF(OR($A20="",Bills!$D18="",Bills!$E18="",Bills!$F18=""),"",IF(Bills!$E18="Monthly",Bills!$D18,IF(Bills!$E18="Weekly",Bills!$D18*(INT((EOMONTH(L$5,0)-Bills!$F18)/7)-INT((L$5-1-Bills!$F18)/7)),IF(Bills!$E18="Quarterly",IF(MOD(((YEAR(L$5)-YEAR(Bills!$F18))*12+MONTH(L$5)-MONTH(Bills!$F18)),3)=0,Bills!$D18,0),IF(Bills!$E18="Yearly",IF(MOD(((YEAR(L$5)-YEAR(Bills!$F18))*12+MONTH(L$5)-MONTH(Bills!$F18)),12)=0,Bills!$D18,0),"")))))</f>
        <v/>
      </c>
      <c r="M20" s="32">
        <f>IF(OR($A20="",Bills!$D18="",Bills!$E18="",Bills!$F18=""),"",IF(Bills!$E18="Monthly",Bills!$D18,IF(Bills!$E18="Weekly",Bills!$D18*(INT((EOMONTH(M$5,0)-Bills!$F18)/7)-INT((M$5-1-Bills!$F18)/7)),IF(Bills!$E18="Quarterly",IF(MOD(((YEAR(M$5)-YEAR(Bills!$F18))*12+MONTH(M$5)-MONTH(Bills!$F18)),3)=0,Bills!$D18,0),IF(Bills!$E18="Yearly",IF(MOD(((YEAR(M$5)-YEAR(Bills!$F18))*12+MONTH(M$5)-MONTH(Bills!$F18)),12)=0,Bills!$D18,0),"")))))</f>
        <v/>
      </c>
      <c r="N20" s="33">
        <f>IF($A20="","",SUM(B20:M20))</f>
        <v/>
      </c>
    </row>
    <row r="21">
      <c r="A21" s="21">
        <f>IF(Bills!A19="","",Bills!A19)</f>
        <v/>
      </c>
      <c r="B21" s="32">
        <f>IF(OR($A21="",Bills!$D19="",Bills!$E19="",Bills!$F19=""),"",IF(Bills!$E19="Monthly",Bills!$D19,IF(Bills!$E19="Weekly",Bills!$D19*(INT((EOMONTH(B$5,0)-Bills!$F19)/7)-INT((B$5-1-Bills!$F19)/7)),IF(Bills!$E19="Quarterly",IF(MOD(((YEAR(B$5)-YEAR(Bills!$F19))*12+MONTH(B$5)-MONTH(Bills!$F19)),3)=0,Bills!$D19,0),IF(Bills!$E19="Yearly",IF(MOD(((YEAR(B$5)-YEAR(Bills!$F19))*12+MONTH(B$5)-MONTH(Bills!$F19)),12)=0,Bills!$D19,0),"")))))</f>
        <v/>
      </c>
      <c r="C21" s="32">
        <f>IF(OR($A21="",Bills!$D19="",Bills!$E19="",Bills!$F19=""),"",IF(Bills!$E19="Monthly",Bills!$D19,IF(Bills!$E19="Weekly",Bills!$D19*(INT((EOMONTH(C$5,0)-Bills!$F19)/7)-INT((C$5-1-Bills!$F19)/7)),IF(Bills!$E19="Quarterly",IF(MOD(((YEAR(C$5)-YEAR(Bills!$F19))*12+MONTH(C$5)-MONTH(Bills!$F19)),3)=0,Bills!$D19,0),IF(Bills!$E19="Yearly",IF(MOD(((YEAR(C$5)-YEAR(Bills!$F19))*12+MONTH(C$5)-MONTH(Bills!$F19)),12)=0,Bills!$D19,0),"")))))</f>
        <v/>
      </c>
      <c r="D21" s="32">
        <f>IF(OR($A21="",Bills!$D19="",Bills!$E19="",Bills!$F19=""),"",IF(Bills!$E19="Monthly",Bills!$D19,IF(Bills!$E19="Weekly",Bills!$D19*(INT((EOMONTH(D$5,0)-Bills!$F19)/7)-INT((D$5-1-Bills!$F19)/7)),IF(Bills!$E19="Quarterly",IF(MOD(((YEAR(D$5)-YEAR(Bills!$F19))*12+MONTH(D$5)-MONTH(Bills!$F19)),3)=0,Bills!$D19,0),IF(Bills!$E19="Yearly",IF(MOD(((YEAR(D$5)-YEAR(Bills!$F19))*12+MONTH(D$5)-MONTH(Bills!$F19)),12)=0,Bills!$D19,0),"")))))</f>
        <v/>
      </c>
      <c r="E21" s="32">
        <f>IF(OR($A21="",Bills!$D19="",Bills!$E19="",Bills!$F19=""),"",IF(Bills!$E19="Monthly",Bills!$D19,IF(Bills!$E19="Weekly",Bills!$D19*(INT((EOMONTH(E$5,0)-Bills!$F19)/7)-INT((E$5-1-Bills!$F19)/7)),IF(Bills!$E19="Quarterly",IF(MOD(((YEAR(E$5)-YEAR(Bills!$F19))*12+MONTH(E$5)-MONTH(Bills!$F19)),3)=0,Bills!$D19,0),IF(Bills!$E19="Yearly",IF(MOD(((YEAR(E$5)-YEAR(Bills!$F19))*12+MONTH(E$5)-MONTH(Bills!$F19)),12)=0,Bills!$D19,0),"")))))</f>
        <v/>
      </c>
      <c r="F21" s="32">
        <f>IF(OR($A21="",Bills!$D19="",Bills!$E19="",Bills!$F19=""),"",IF(Bills!$E19="Monthly",Bills!$D19,IF(Bills!$E19="Weekly",Bills!$D19*(INT((EOMONTH(F$5,0)-Bills!$F19)/7)-INT((F$5-1-Bills!$F19)/7)),IF(Bills!$E19="Quarterly",IF(MOD(((YEAR(F$5)-YEAR(Bills!$F19))*12+MONTH(F$5)-MONTH(Bills!$F19)),3)=0,Bills!$D19,0),IF(Bills!$E19="Yearly",IF(MOD(((YEAR(F$5)-YEAR(Bills!$F19))*12+MONTH(F$5)-MONTH(Bills!$F19)),12)=0,Bills!$D19,0),"")))))</f>
        <v/>
      </c>
      <c r="G21" s="32">
        <f>IF(OR($A21="",Bills!$D19="",Bills!$E19="",Bills!$F19=""),"",IF(Bills!$E19="Monthly",Bills!$D19,IF(Bills!$E19="Weekly",Bills!$D19*(INT((EOMONTH(G$5,0)-Bills!$F19)/7)-INT((G$5-1-Bills!$F19)/7)),IF(Bills!$E19="Quarterly",IF(MOD(((YEAR(G$5)-YEAR(Bills!$F19))*12+MONTH(G$5)-MONTH(Bills!$F19)),3)=0,Bills!$D19,0),IF(Bills!$E19="Yearly",IF(MOD(((YEAR(G$5)-YEAR(Bills!$F19))*12+MONTH(G$5)-MONTH(Bills!$F19)),12)=0,Bills!$D19,0),"")))))</f>
        <v/>
      </c>
      <c r="H21" s="32">
        <f>IF(OR($A21="",Bills!$D19="",Bills!$E19="",Bills!$F19=""),"",IF(Bills!$E19="Monthly",Bills!$D19,IF(Bills!$E19="Weekly",Bills!$D19*(INT((EOMONTH(H$5,0)-Bills!$F19)/7)-INT((H$5-1-Bills!$F19)/7)),IF(Bills!$E19="Quarterly",IF(MOD(((YEAR(H$5)-YEAR(Bills!$F19))*12+MONTH(H$5)-MONTH(Bills!$F19)),3)=0,Bills!$D19,0),IF(Bills!$E19="Yearly",IF(MOD(((YEAR(H$5)-YEAR(Bills!$F19))*12+MONTH(H$5)-MONTH(Bills!$F19)),12)=0,Bills!$D19,0),"")))))</f>
        <v/>
      </c>
      <c r="I21" s="32">
        <f>IF(OR($A21="",Bills!$D19="",Bills!$E19="",Bills!$F19=""),"",IF(Bills!$E19="Monthly",Bills!$D19,IF(Bills!$E19="Weekly",Bills!$D19*(INT((EOMONTH(I$5,0)-Bills!$F19)/7)-INT((I$5-1-Bills!$F19)/7)),IF(Bills!$E19="Quarterly",IF(MOD(((YEAR(I$5)-YEAR(Bills!$F19))*12+MONTH(I$5)-MONTH(Bills!$F19)),3)=0,Bills!$D19,0),IF(Bills!$E19="Yearly",IF(MOD(((YEAR(I$5)-YEAR(Bills!$F19))*12+MONTH(I$5)-MONTH(Bills!$F19)),12)=0,Bills!$D19,0),"")))))</f>
        <v/>
      </c>
      <c r="J21" s="32">
        <f>IF(OR($A21="",Bills!$D19="",Bills!$E19="",Bills!$F19=""),"",IF(Bills!$E19="Monthly",Bills!$D19,IF(Bills!$E19="Weekly",Bills!$D19*(INT((EOMONTH(J$5,0)-Bills!$F19)/7)-INT((J$5-1-Bills!$F19)/7)),IF(Bills!$E19="Quarterly",IF(MOD(((YEAR(J$5)-YEAR(Bills!$F19))*12+MONTH(J$5)-MONTH(Bills!$F19)),3)=0,Bills!$D19,0),IF(Bills!$E19="Yearly",IF(MOD(((YEAR(J$5)-YEAR(Bills!$F19))*12+MONTH(J$5)-MONTH(Bills!$F19)),12)=0,Bills!$D19,0),"")))))</f>
        <v/>
      </c>
      <c r="K21" s="32">
        <f>IF(OR($A21="",Bills!$D19="",Bills!$E19="",Bills!$F19=""),"",IF(Bills!$E19="Monthly",Bills!$D19,IF(Bills!$E19="Weekly",Bills!$D19*(INT((EOMONTH(K$5,0)-Bills!$F19)/7)-INT((K$5-1-Bills!$F19)/7)),IF(Bills!$E19="Quarterly",IF(MOD(((YEAR(K$5)-YEAR(Bills!$F19))*12+MONTH(K$5)-MONTH(Bills!$F19)),3)=0,Bills!$D19,0),IF(Bills!$E19="Yearly",IF(MOD(((YEAR(K$5)-YEAR(Bills!$F19))*12+MONTH(K$5)-MONTH(Bills!$F19)),12)=0,Bills!$D19,0),"")))))</f>
        <v/>
      </c>
      <c r="L21" s="32">
        <f>IF(OR($A21="",Bills!$D19="",Bills!$E19="",Bills!$F19=""),"",IF(Bills!$E19="Monthly",Bills!$D19,IF(Bills!$E19="Weekly",Bills!$D19*(INT((EOMONTH(L$5,0)-Bills!$F19)/7)-INT((L$5-1-Bills!$F19)/7)),IF(Bills!$E19="Quarterly",IF(MOD(((YEAR(L$5)-YEAR(Bills!$F19))*12+MONTH(L$5)-MONTH(Bills!$F19)),3)=0,Bills!$D19,0),IF(Bills!$E19="Yearly",IF(MOD(((YEAR(L$5)-YEAR(Bills!$F19))*12+MONTH(L$5)-MONTH(Bills!$F19)),12)=0,Bills!$D19,0),"")))))</f>
        <v/>
      </c>
      <c r="M21" s="32">
        <f>IF(OR($A21="",Bills!$D19="",Bills!$E19="",Bills!$F19=""),"",IF(Bills!$E19="Monthly",Bills!$D19,IF(Bills!$E19="Weekly",Bills!$D19*(INT((EOMONTH(M$5,0)-Bills!$F19)/7)-INT((M$5-1-Bills!$F19)/7)),IF(Bills!$E19="Quarterly",IF(MOD(((YEAR(M$5)-YEAR(Bills!$F19))*12+MONTH(M$5)-MONTH(Bills!$F19)),3)=0,Bills!$D19,0),IF(Bills!$E19="Yearly",IF(MOD(((YEAR(M$5)-YEAR(Bills!$F19))*12+MONTH(M$5)-MONTH(Bills!$F19)),12)=0,Bills!$D19,0),"")))))</f>
        <v/>
      </c>
      <c r="N21" s="33">
        <f>IF($A21="","",SUM(B21:M21))</f>
        <v/>
      </c>
    </row>
    <row r="22">
      <c r="A22" s="21">
        <f>IF(Bills!A20="","",Bills!A20)</f>
        <v/>
      </c>
      <c r="B22" s="32">
        <f>IF(OR($A22="",Bills!$D20="",Bills!$E20="",Bills!$F20=""),"",IF(Bills!$E20="Monthly",Bills!$D20,IF(Bills!$E20="Weekly",Bills!$D20*(INT((EOMONTH(B$5,0)-Bills!$F20)/7)-INT((B$5-1-Bills!$F20)/7)),IF(Bills!$E20="Quarterly",IF(MOD(((YEAR(B$5)-YEAR(Bills!$F20))*12+MONTH(B$5)-MONTH(Bills!$F20)),3)=0,Bills!$D20,0),IF(Bills!$E20="Yearly",IF(MOD(((YEAR(B$5)-YEAR(Bills!$F20))*12+MONTH(B$5)-MONTH(Bills!$F20)),12)=0,Bills!$D20,0),"")))))</f>
        <v/>
      </c>
      <c r="C22" s="32">
        <f>IF(OR($A22="",Bills!$D20="",Bills!$E20="",Bills!$F20=""),"",IF(Bills!$E20="Monthly",Bills!$D20,IF(Bills!$E20="Weekly",Bills!$D20*(INT((EOMONTH(C$5,0)-Bills!$F20)/7)-INT((C$5-1-Bills!$F20)/7)),IF(Bills!$E20="Quarterly",IF(MOD(((YEAR(C$5)-YEAR(Bills!$F20))*12+MONTH(C$5)-MONTH(Bills!$F20)),3)=0,Bills!$D20,0),IF(Bills!$E20="Yearly",IF(MOD(((YEAR(C$5)-YEAR(Bills!$F20))*12+MONTH(C$5)-MONTH(Bills!$F20)),12)=0,Bills!$D20,0),"")))))</f>
        <v/>
      </c>
      <c r="D22" s="32">
        <f>IF(OR($A22="",Bills!$D20="",Bills!$E20="",Bills!$F20=""),"",IF(Bills!$E20="Monthly",Bills!$D20,IF(Bills!$E20="Weekly",Bills!$D20*(INT((EOMONTH(D$5,0)-Bills!$F20)/7)-INT((D$5-1-Bills!$F20)/7)),IF(Bills!$E20="Quarterly",IF(MOD(((YEAR(D$5)-YEAR(Bills!$F20))*12+MONTH(D$5)-MONTH(Bills!$F20)),3)=0,Bills!$D20,0),IF(Bills!$E20="Yearly",IF(MOD(((YEAR(D$5)-YEAR(Bills!$F20))*12+MONTH(D$5)-MONTH(Bills!$F20)),12)=0,Bills!$D20,0),"")))))</f>
        <v/>
      </c>
      <c r="E22" s="32">
        <f>IF(OR($A22="",Bills!$D20="",Bills!$E20="",Bills!$F20=""),"",IF(Bills!$E20="Monthly",Bills!$D20,IF(Bills!$E20="Weekly",Bills!$D20*(INT((EOMONTH(E$5,0)-Bills!$F20)/7)-INT((E$5-1-Bills!$F20)/7)),IF(Bills!$E20="Quarterly",IF(MOD(((YEAR(E$5)-YEAR(Bills!$F20))*12+MONTH(E$5)-MONTH(Bills!$F20)),3)=0,Bills!$D20,0),IF(Bills!$E20="Yearly",IF(MOD(((YEAR(E$5)-YEAR(Bills!$F20))*12+MONTH(E$5)-MONTH(Bills!$F20)),12)=0,Bills!$D20,0),"")))))</f>
        <v/>
      </c>
      <c r="F22" s="32">
        <f>IF(OR($A22="",Bills!$D20="",Bills!$E20="",Bills!$F20=""),"",IF(Bills!$E20="Monthly",Bills!$D20,IF(Bills!$E20="Weekly",Bills!$D20*(INT((EOMONTH(F$5,0)-Bills!$F20)/7)-INT((F$5-1-Bills!$F20)/7)),IF(Bills!$E20="Quarterly",IF(MOD(((YEAR(F$5)-YEAR(Bills!$F20))*12+MONTH(F$5)-MONTH(Bills!$F20)),3)=0,Bills!$D20,0),IF(Bills!$E20="Yearly",IF(MOD(((YEAR(F$5)-YEAR(Bills!$F20))*12+MONTH(F$5)-MONTH(Bills!$F20)),12)=0,Bills!$D20,0),"")))))</f>
        <v/>
      </c>
      <c r="G22" s="32">
        <f>IF(OR($A22="",Bills!$D20="",Bills!$E20="",Bills!$F20=""),"",IF(Bills!$E20="Monthly",Bills!$D20,IF(Bills!$E20="Weekly",Bills!$D20*(INT((EOMONTH(G$5,0)-Bills!$F20)/7)-INT((G$5-1-Bills!$F20)/7)),IF(Bills!$E20="Quarterly",IF(MOD(((YEAR(G$5)-YEAR(Bills!$F20))*12+MONTH(G$5)-MONTH(Bills!$F20)),3)=0,Bills!$D20,0),IF(Bills!$E20="Yearly",IF(MOD(((YEAR(G$5)-YEAR(Bills!$F20))*12+MONTH(G$5)-MONTH(Bills!$F20)),12)=0,Bills!$D20,0),"")))))</f>
        <v/>
      </c>
      <c r="H22" s="32">
        <f>IF(OR($A22="",Bills!$D20="",Bills!$E20="",Bills!$F20=""),"",IF(Bills!$E20="Monthly",Bills!$D20,IF(Bills!$E20="Weekly",Bills!$D20*(INT((EOMONTH(H$5,0)-Bills!$F20)/7)-INT((H$5-1-Bills!$F20)/7)),IF(Bills!$E20="Quarterly",IF(MOD(((YEAR(H$5)-YEAR(Bills!$F20))*12+MONTH(H$5)-MONTH(Bills!$F20)),3)=0,Bills!$D20,0),IF(Bills!$E20="Yearly",IF(MOD(((YEAR(H$5)-YEAR(Bills!$F20))*12+MONTH(H$5)-MONTH(Bills!$F20)),12)=0,Bills!$D20,0),"")))))</f>
        <v/>
      </c>
      <c r="I22" s="32">
        <f>IF(OR($A22="",Bills!$D20="",Bills!$E20="",Bills!$F20=""),"",IF(Bills!$E20="Monthly",Bills!$D20,IF(Bills!$E20="Weekly",Bills!$D20*(INT((EOMONTH(I$5,0)-Bills!$F20)/7)-INT((I$5-1-Bills!$F20)/7)),IF(Bills!$E20="Quarterly",IF(MOD(((YEAR(I$5)-YEAR(Bills!$F20))*12+MONTH(I$5)-MONTH(Bills!$F20)),3)=0,Bills!$D20,0),IF(Bills!$E20="Yearly",IF(MOD(((YEAR(I$5)-YEAR(Bills!$F20))*12+MONTH(I$5)-MONTH(Bills!$F20)),12)=0,Bills!$D20,0),"")))))</f>
        <v/>
      </c>
      <c r="J22" s="32">
        <f>IF(OR($A22="",Bills!$D20="",Bills!$E20="",Bills!$F20=""),"",IF(Bills!$E20="Monthly",Bills!$D20,IF(Bills!$E20="Weekly",Bills!$D20*(INT((EOMONTH(J$5,0)-Bills!$F20)/7)-INT((J$5-1-Bills!$F20)/7)),IF(Bills!$E20="Quarterly",IF(MOD(((YEAR(J$5)-YEAR(Bills!$F20))*12+MONTH(J$5)-MONTH(Bills!$F20)),3)=0,Bills!$D20,0),IF(Bills!$E20="Yearly",IF(MOD(((YEAR(J$5)-YEAR(Bills!$F20))*12+MONTH(J$5)-MONTH(Bills!$F20)),12)=0,Bills!$D20,0),"")))))</f>
        <v/>
      </c>
      <c r="K22" s="32">
        <f>IF(OR($A22="",Bills!$D20="",Bills!$E20="",Bills!$F20=""),"",IF(Bills!$E20="Monthly",Bills!$D20,IF(Bills!$E20="Weekly",Bills!$D20*(INT((EOMONTH(K$5,0)-Bills!$F20)/7)-INT((K$5-1-Bills!$F20)/7)),IF(Bills!$E20="Quarterly",IF(MOD(((YEAR(K$5)-YEAR(Bills!$F20))*12+MONTH(K$5)-MONTH(Bills!$F20)),3)=0,Bills!$D20,0),IF(Bills!$E20="Yearly",IF(MOD(((YEAR(K$5)-YEAR(Bills!$F20))*12+MONTH(K$5)-MONTH(Bills!$F20)),12)=0,Bills!$D20,0),"")))))</f>
        <v/>
      </c>
      <c r="L22" s="32">
        <f>IF(OR($A22="",Bills!$D20="",Bills!$E20="",Bills!$F20=""),"",IF(Bills!$E20="Monthly",Bills!$D20,IF(Bills!$E20="Weekly",Bills!$D20*(INT((EOMONTH(L$5,0)-Bills!$F20)/7)-INT((L$5-1-Bills!$F20)/7)),IF(Bills!$E20="Quarterly",IF(MOD(((YEAR(L$5)-YEAR(Bills!$F20))*12+MONTH(L$5)-MONTH(Bills!$F20)),3)=0,Bills!$D20,0),IF(Bills!$E20="Yearly",IF(MOD(((YEAR(L$5)-YEAR(Bills!$F20))*12+MONTH(L$5)-MONTH(Bills!$F20)),12)=0,Bills!$D20,0),"")))))</f>
        <v/>
      </c>
      <c r="M22" s="32">
        <f>IF(OR($A22="",Bills!$D20="",Bills!$E20="",Bills!$F20=""),"",IF(Bills!$E20="Monthly",Bills!$D20,IF(Bills!$E20="Weekly",Bills!$D20*(INT((EOMONTH(M$5,0)-Bills!$F20)/7)-INT((M$5-1-Bills!$F20)/7)),IF(Bills!$E20="Quarterly",IF(MOD(((YEAR(M$5)-YEAR(Bills!$F20))*12+MONTH(M$5)-MONTH(Bills!$F20)),3)=0,Bills!$D20,0),IF(Bills!$E20="Yearly",IF(MOD(((YEAR(M$5)-YEAR(Bills!$F20))*12+MONTH(M$5)-MONTH(Bills!$F20)),12)=0,Bills!$D20,0),"")))))</f>
        <v/>
      </c>
      <c r="N22" s="33">
        <f>IF($A22="","",SUM(B22:M22))</f>
        <v/>
      </c>
    </row>
    <row r="23">
      <c r="A23" s="21">
        <f>IF(Bills!A21="","",Bills!A21)</f>
        <v/>
      </c>
      <c r="B23" s="32">
        <f>IF(OR($A23="",Bills!$D21="",Bills!$E21="",Bills!$F21=""),"",IF(Bills!$E21="Monthly",Bills!$D21,IF(Bills!$E21="Weekly",Bills!$D21*(INT((EOMONTH(B$5,0)-Bills!$F21)/7)-INT((B$5-1-Bills!$F21)/7)),IF(Bills!$E21="Quarterly",IF(MOD(((YEAR(B$5)-YEAR(Bills!$F21))*12+MONTH(B$5)-MONTH(Bills!$F21)),3)=0,Bills!$D21,0),IF(Bills!$E21="Yearly",IF(MOD(((YEAR(B$5)-YEAR(Bills!$F21))*12+MONTH(B$5)-MONTH(Bills!$F21)),12)=0,Bills!$D21,0),"")))))</f>
        <v/>
      </c>
      <c r="C23" s="32">
        <f>IF(OR($A23="",Bills!$D21="",Bills!$E21="",Bills!$F21=""),"",IF(Bills!$E21="Monthly",Bills!$D21,IF(Bills!$E21="Weekly",Bills!$D21*(INT((EOMONTH(C$5,0)-Bills!$F21)/7)-INT((C$5-1-Bills!$F21)/7)),IF(Bills!$E21="Quarterly",IF(MOD(((YEAR(C$5)-YEAR(Bills!$F21))*12+MONTH(C$5)-MONTH(Bills!$F21)),3)=0,Bills!$D21,0),IF(Bills!$E21="Yearly",IF(MOD(((YEAR(C$5)-YEAR(Bills!$F21))*12+MONTH(C$5)-MONTH(Bills!$F21)),12)=0,Bills!$D21,0),"")))))</f>
        <v/>
      </c>
      <c r="D23" s="32">
        <f>IF(OR($A23="",Bills!$D21="",Bills!$E21="",Bills!$F21=""),"",IF(Bills!$E21="Monthly",Bills!$D21,IF(Bills!$E21="Weekly",Bills!$D21*(INT((EOMONTH(D$5,0)-Bills!$F21)/7)-INT((D$5-1-Bills!$F21)/7)),IF(Bills!$E21="Quarterly",IF(MOD(((YEAR(D$5)-YEAR(Bills!$F21))*12+MONTH(D$5)-MONTH(Bills!$F21)),3)=0,Bills!$D21,0),IF(Bills!$E21="Yearly",IF(MOD(((YEAR(D$5)-YEAR(Bills!$F21))*12+MONTH(D$5)-MONTH(Bills!$F21)),12)=0,Bills!$D21,0),"")))))</f>
        <v/>
      </c>
      <c r="E23" s="32">
        <f>IF(OR($A23="",Bills!$D21="",Bills!$E21="",Bills!$F21=""),"",IF(Bills!$E21="Monthly",Bills!$D21,IF(Bills!$E21="Weekly",Bills!$D21*(INT((EOMONTH(E$5,0)-Bills!$F21)/7)-INT((E$5-1-Bills!$F21)/7)),IF(Bills!$E21="Quarterly",IF(MOD(((YEAR(E$5)-YEAR(Bills!$F21))*12+MONTH(E$5)-MONTH(Bills!$F21)),3)=0,Bills!$D21,0),IF(Bills!$E21="Yearly",IF(MOD(((YEAR(E$5)-YEAR(Bills!$F21))*12+MONTH(E$5)-MONTH(Bills!$F21)),12)=0,Bills!$D21,0),"")))))</f>
        <v/>
      </c>
      <c r="F23" s="32">
        <f>IF(OR($A23="",Bills!$D21="",Bills!$E21="",Bills!$F21=""),"",IF(Bills!$E21="Monthly",Bills!$D21,IF(Bills!$E21="Weekly",Bills!$D21*(INT((EOMONTH(F$5,0)-Bills!$F21)/7)-INT((F$5-1-Bills!$F21)/7)),IF(Bills!$E21="Quarterly",IF(MOD(((YEAR(F$5)-YEAR(Bills!$F21))*12+MONTH(F$5)-MONTH(Bills!$F21)),3)=0,Bills!$D21,0),IF(Bills!$E21="Yearly",IF(MOD(((YEAR(F$5)-YEAR(Bills!$F21))*12+MONTH(F$5)-MONTH(Bills!$F21)),12)=0,Bills!$D21,0),"")))))</f>
        <v/>
      </c>
      <c r="G23" s="32">
        <f>IF(OR($A23="",Bills!$D21="",Bills!$E21="",Bills!$F21=""),"",IF(Bills!$E21="Monthly",Bills!$D21,IF(Bills!$E21="Weekly",Bills!$D21*(INT((EOMONTH(G$5,0)-Bills!$F21)/7)-INT((G$5-1-Bills!$F21)/7)),IF(Bills!$E21="Quarterly",IF(MOD(((YEAR(G$5)-YEAR(Bills!$F21))*12+MONTH(G$5)-MONTH(Bills!$F21)),3)=0,Bills!$D21,0),IF(Bills!$E21="Yearly",IF(MOD(((YEAR(G$5)-YEAR(Bills!$F21))*12+MONTH(G$5)-MONTH(Bills!$F21)),12)=0,Bills!$D21,0),"")))))</f>
        <v/>
      </c>
      <c r="H23" s="32">
        <f>IF(OR($A23="",Bills!$D21="",Bills!$E21="",Bills!$F21=""),"",IF(Bills!$E21="Monthly",Bills!$D21,IF(Bills!$E21="Weekly",Bills!$D21*(INT((EOMONTH(H$5,0)-Bills!$F21)/7)-INT((H$5-1-Bills!$F21)/7)),IF(Bills!$E21="Quarterly",IF(MOD(((YEAR(H$5)-YEAR(Bills!$F21))*12+MONTH(H$5)-MONTH(Bills!$F21)),3)=0,Bills!$D21,0),IF(Bills!$E21="Yearly",IF(MOD(((YEAR(H$5)-YEAR(Bills!$F21))*12+MONTH(H$5)-MONTH(Bills!$F21)),12)=0,Bills!$D21,0),"")))))</f>
        <v/>
      </c>
      <c r="I23" s="32">
        <f>IF(OR($A23="",Bills!$D21="",Bills!$E21="",Bills!$F21=""),"",IF(Bills!$E21="Monthly",Bills!$D21,IF(Bills!$E21="Weekly",Bills!$D21*(INT((EOMONTH(I$5,0)-Bills!$F21)/7)-INT((I$5-1-Bills!$F21)/7)),IF(Bills!$E21="Quarterly",IF(MOD(((YEAR(I$5)-YEAR(Bills!$F21))*12+MONTH(I$5)-MONTH(Bills!$F21)),3)=0,Bills!$D21,0),IF(Bills!$E21="Yearly",IF(MOD(((YEAR(I$5)-YEAR(Bills!$F21))*12+MONTH(I$5)-MONTH(Bills!$F21)),12)=0,Bills!$D21,0),"")))))</f>
        <v/>
      </c>
      <c r="J23" s="32">
        <f>IF(OR($A23="",Bills!$D21="",Bills!$E21="",Bills!$F21=""),"",IF(Bills!$E21="Monthly",Bills!$D21,IF(Bills!$E21="Weekly",Bills!$D21*(INT((EOMONTH(J$5,0)-Bills!$F21)/7)-INT((J$5-1-Bills!$F21)/7)),IF(Bills!$E21="Quarterly",IF(MOD(((YEAR(J$5)-YEAR(Bills!$F21))*12+MONTH(J$5)-MONTH(Bills!$F21)),3)=0,Bills!$D21,0),IF(Bills!$E21="Yearly",IF(MOD(((YEAR(J$5)-YEAR(Bills!$F21))*12+MONTH(J$5)-MONTH(Bills!$F21)),12)=0,Bills!$D21,0),"")))))</f>
        <v/>
      </c>
      <c r="K23" s="32">
        <f>IF(OR($A23="",Bills!$D21="",Bills!$E21="",Bills!$F21=""),"",IF(Bills!$E21="Monthly",Bills!$D21,IF(Bills!$E21="Weekly",Bills!$D21*(INT((EOMONTH(K$5,0)-Bills!$F21)/7)-INT((K$5-1-Bills!$F21)/7)),IF(Bills!$E21="Quarterly",IF(MOD(((YEAR(K$5)-YEAR(Bills!$F21))*12+MONTH(K$5)-MONTH(Bills!$F21)),3)=0,Bills!$D21,0),IF(Bills!$E21="Yearly",IF(MOD(((YEAR(K$5)-YEAR(Bills!$F21))*12+MONTH(K$5)-MONTH(Bills!$F21)),12)=0,Bills!$D21,0),"")))))</f>
        <v/>
      </c>
      <c r="L23" s="32">
        <f>IF(OR($A23="",Bills!$D21="",Bills!$E21="",Bills!$F21=""),"",IF(Bills!$E21="Monthly",Bills!$D21,IF(Bills!$E21="Weekly",Bills!$D21*(INT((EOMONTH(L$5,0)-Bills!$F21)/7)-INT((L$5-1-Bills!$F21)/7)),IF(Bills!$E21="Quarterly",IF(MOD(((YEAR(L$5)-YEAR(Bills!$F21))*12+MONTH(L$5)-MONTH(Bills!$F21)),3)=0,Bills!$D21,0),IF(Bills!$E21="Yearly",IF(MOD(((YEAR(L$5)-YEAR(Bills!$F21))*12+MONTH(L$5)-MONTH(Bills!$F21)),12)=0,Bills!$D21,0),"")))))</f>
        <v/>
      </c>
      <c r="M23" s="32">
        <f>IF(OR($A23="",Bills!$D21="",Bills!$E21="",Bills!$F21=""),"",IF(Bills!$E21="Monthly",Bills!$D21,IF(Bills!$E21="Weekly",Bills!$D21*(INT((EOMONTH(M$5,0)-Bills!$F21)/7)-INT((M$5-1-Bills!$F21)/7)),IF(Bills!$E21="Quarterly",IF(MOD(((YEAR(M$5)-YEAR(Bills!$F21))*12+MONTH(M$5)-MONTH(Bills!$F21)),3)=0,Bills!$D21,0),IF(Bills!$E21="Yearly",IF(MOD(((YEAR(M$5)-YEAR(Bills!$F21))*12+MONTH(M$5)-MONTH(Bills!$F21)),12)=0,Bills!$D21,0),"")))))</f>
        <v/>
      </c>
      <c r="N23" s="33">
        <f>IF($A23="","",SUM(B23:M23))</f>
        <v/>
      </c>
    </row>
    <row r="24">
      <c r="A24" s="21">
        <f>IF(Bills!A22="","",Bills!A22)</f>
        <v/>
      </c>
      <c r="B24" s="32">
        <f>IF(OR($A24="",Bills!$D22="",Bills!$E22="",Bills!$F22=""),"",IF(Bills!$E22="Monthly",Bills!$D22,IF(Bills!$E22="Weekly",Bills!$D22*(INT((EOMONTH(B$5,0)-Bills!$F22)/7)-INT((B$5-1-Bills!$F22)/7)),IF(Bills!$E22="Quarterly",IF(MOD(((YEAR(B$5)-YEAR(Bills!$F22))*12+MONTH(B$5)-MONTH(Bills!$F22)),3)=0,Bills!$D22,0),IF(Bills!$E22="Yearly",IF(MOD(((YEAR(B$5)-YEAR(Bills!$F22))*12+MONTH(B$5)-MONTH(Bills!$F22)),12)=0,Bills!$D22,0),"")))))</f>
        <v/>
      </c>
      <c r="C24" s="32">
        <f>IF(OR($A24="",Bills!$D22="",Bills!$E22="",Bills!$F22=""),"",IF(Bills!$E22="Monthly",Bills!$D22,IF(Bills!$E22="Weekly",Bills!$D22*(INT((EOMONTH(C$5,0)-Bills!$F22)/7)-INT((C$5-1-Bills!$F22)/7)),IF(Bills!$E22="Quarterly",IF(MOD(((YEAR(C$5)-YEAR(Bills!$F22))*12+MONTH(C$5)-MONTH(Bills!$F22)),3)=0,Bills!$D22,0),IF(Bills!$E22="Yearly",IF(MOD(((YEAR(C$5)-YEAR(Bills!$F22))*12+MONTH(C$5)-MONTH(Bills!$F22)),12)=0,Bills!$D22,0),"")))))</f>
        <v/>
      </c>
      <c r="D24" s="32">
        <f>IF(OR($A24="",Bills!$D22="",Bills!$E22="",Bills!$F22=""),"",IF(Bills!$E22="Monthly",Bills!$D22,IF(Bills!$E22="Weekly",Bills!$D22*(INT((EOMONTH(D$5,0)-Bills!$F22)/7)-INT((D$5-1-Bills!$F22)/7)),IF(Bills!$E22="Quarterly",IF(MOD(((YEAR(D$5)-YEAR(Bills!$F22))*12+MONTH(D$5)-MONTH(Bills!$F22)),3)=0,Bills!$D22,0),IF(Bills!$E22="Yearly",IF(MOD(((YEAR(D$5)-YEAR(Bills!$F22))*12+MONTH(D$5)-MONTH(Bills!$F22)),12)=0,Bills!$D22,0),"")))))</f>
        <v/>
      </c>
      <c r="E24" s="32">
        <f>IF(OR($A24="",Bills!$D22="",Bills!$E22="",Bills!$F22=""),"",IF(Bills!$E22="Monthly",Bills!$D22,IF(Bills!$E22="Weekly",Bills!$D22*(INT((EOMONTH(E$5,0)-Bills!$F22)/7)-INT((E$5-1-Bills!$F22)/7)),IF(Bills!$E22="Quarterly",IF(MOD(((YEAR(E$5)-YEAR(Bills!$F22))*12+MONTH(E$5)-MONTH(Bills!$F22)),3)=0,Bills!$D22,0),IF(Bills!$E22="Yearly",IF(MOD(((YEAR(E$5)-YEAR(Bills!$F22))*12+MONTH(E$5)-MONTH(Bills!$F22)),12)=0,Bills!$D22,0),"")))))</f>
        <v/>
      </c>
      <c r="F24" s="32">
        <f>IF(OR($A24="",Bills!$D22="",Bills!$E22="",Bills!$F22=""),"",IF(Bills!$E22="Monthly",Bills!$D22,IF(Bills!$E22="Weekly",Bills!$D22*(INT((EOMONTH(F$5,0)-Bills!$F22)/7)-INT((F$5-1-Bills!$F22)/7)),IF(Bills!$E22="Quarterly",IF(MOD(((YEAR(F$5)-YEAR(Bills!$F22))*12+MONTH(F$5)-MONTH(Bills!$F22)),3)=0,Bills!$D22,0),IF(Bills!$E22="Yearly",IF(MOD(((YEAR(F$5)-YEAR(Bills!$F22))*12+MONTH(F$5)-MONTH(Bills!$F22)),12)=0,Bills!$D22,0),"")))))</f>
        <v/>
      </c>
      <c r="G24" s="32">
        <f>IF(OR($A24="",Bills!$D22="",Bills!$E22="",Bills!$F22=""),"",IF(Bills!$E22="Monthly",Bills!$D22,IF(Bills!$E22="Weekly",Bills!$D22*(INT((EOMONTH(G$5,0)-Bills!$F22)/7)-INT((G$5-1-Bills!$F22)/7)),IF(Bills!$E22="Quarterly",IF(MOD(((YEAR(G$5)-YEAR(Bills!$F22))*12+MONTH(G$5)-MONTH(Bills!$F22)),3)=0,Bills!$D22,0),IF(Bills!$E22="Yearly",IF(MOD(((YEAR(G$5)-YEAR(Bills!$F22))*12+MONTH(G$5)-MONTH(Bills!$F22)),12)=0,Bills!$D22,0),"")))))</f>
        <v/>
      </c>
      <c r="H24" s="32">
        <f>IF(OR($A24="",Bills!$D22="",Bills!$E22="",Bills!$F22=""),"",IF(Bills!$E22="Monthly",Bills!$D22,IF(Bills!$E22="Weekly",Bills!$D22*(INT((EOMONTH(H$5,0)-Bills!$F22)/7)-INT((H$5-1-Bills!$F22)/7)),IF(Bills!$E22="Quarterly",IF(MOD(((YEAR(H$5)-YEAR(Bills!$F22))*12+MONTH(H$5)-MONTH(Bills!$F22)),3)=0,Bills!$D22,0),IF(Bills!$E22="Yearly",IF(MOD(((YEAR(H$5)-YEAR(Bills!$F22))*12+MONTH(H$5)-MONTH(Bills!$F22)),12)=0,Bills!$D22,0),"")))))</f>
        <v/>
      </c>
      <c r="I24" s="32">
        <f>IF(OR($A24="",Bills!$D22="",Bills!$E22="",Bills!$F22=""),"",IF(Bills!$E22="Monthly",Bills!$D22,IF(Bills!$E22="Weekly",Bills!$D22*(INT((EOMONTH(I$5,0)-Bills!$F22)/7)-INT((I$5-1-Bills!$F22)/7)),IF(Bills!$E22="Quarterly",IF(MOD(((YEAR(I$5)-YEAR(Bills!$F22))*12+MONTH(I$5)-MONTH(Bills!$F22)),3)=0,Bills!$D22,0),IF(Bills!$E22="Yearly",IF(MOD(((YEAR(I$5)-YEAR(Bills!$F22))*12+MONTH(I$5)-MONTH(Bills!$F22)),12)=0,Bills!$D22,0),"")))))</f>
        <v/>
      </c>
      <c r="J24" s="32">
        <f>IF(OR($A24="",Bills!$D22="",Bills!$E22="",Bills!$F22=""),"",IF(Bills!$E22="Monthly",Bills!$D22,IF(Bills!$E22="Weekly",Bills!$D22*(INT((EOMONTH(J$5,0)-Bills!$F22)/7)-INT((J$5-1-Bills!$F22)/7)),IF(Bills!$E22="Quarterly",IF(MOD(((YEAR(J$5)-YEAR(Bills!$F22))*12+MONTH(J$5)-MONTH(Bills!$F22)),3)=0,Bills!$D22,0),IF(Bills!$E22="Yearly",IF(MOD(((YEAR(J$5)-YEAR(Bills!$F22))*12+MONTH(J$5)-MONTH(Bills!$F22)),12)=0,Bills!$D22,0),"")))))</f>
        <v/>
      </c>
      <c r="K24" s="32">
        <f>IF(OR($A24="",Bills!$D22="",Bills!$E22="",Bills!$F22=""),"",IF(Bills!$E22="Monthly",Bills!$D22,IF(Bills!$E22="Weekly",Bills!$D22*(INT((EOMONTH(K$5,0)-Bills!$F22)/7)-INT((K$5-1-Bills!$F22)/7)),IF(Bills!$E22="Quarterly",IF(MOD(((YEAR(K$5)-YEAR(Bills!$F22))*12+MONTH(K$5)-MONTH(Bills!$F22)),3)=0,Bills!$D22,0),IF(Bills!$E22="Yearly",IF(MOD(((YEAR(K$5)-YEAR(Bills!$F22))*12+MONTH(K$5)-MONTH(Bills!$F22)),12)=0,Bills!$D22,0),"")))))</f>
        <v/>
      </c>
      <c r="L24" s="32">
        <f>IF(OR($A24="",Bills!$D22="",Bills!$E22="",Bills!$F22=""),"",IF(Bills!$E22="Monthly",Bills!$D22,IF(Bills!$E22="Weekly",Bills!$D22*(INT((EOMONTH(L$5,0)-Bills!$F22)/7)-INT((L$5-1-Bills!$F22)/7)),IF(Bills!$E22="Quarterly",IF(MOD(((YEAR(L$5)-YEAR(Bills!$F22))*12+MONTH(L$5)-MONTH(Bills!$F22)),3)=0,Bills!$D22,0),IF(Bills!$E22="Yearly",IF(MOD(((YEAR(L$5)-YEAR(Bills!$F22))*12+MONTH(L$5)-MONTH(Bills!$F22)),12)=0,Bills!$D22,0),"")))))</f>
        <v/>
      </c>
      <c r="M24" s="32">
        <f>IF(OR($A24="",Bills!$D22="",Bills!$E22="",Bills!$F22=""),"",IF(Bills!$E22="Monthly",Bills!$D22,IF(Bills!$E22="Weekly",Bills!$D22*(INT((EOMONTH(M$5,0)-Bills!$F22)/7)-INT((M$5-1-Bills!$F22)/7)),IF(Bills!$E22="Quarterly",IF(MOD(((YEAR(M$5)-YEAR(Bills!$F22))*12+MONTH(M$5)-MONTH(Bills!$F22)),3)=0,Bills!$D22,0),IF(Bills!$E22="Yearly",IF(MOD(((YEAR(M$5)-YEAR(Bills!$F22))*12+MONTH(M$5)-MONTH(Bills!$F22)),12)=0,Bills!$D22,0),"")))))</f>
        <v/>
      </c>
      <c r="N24" s="33">
        <f>IF($A24="","",SUM(B24:M24))</f>
        <v/>
      </c>
    </row>
    <row r="25">
      <c r="A25" s="21">
        <f>IF(Bills!A23="","",Bills!A23)</f>
        <v/>
      </c>
      <c r="B25" s="32">
        <f>IF(OR($A25="",Bills!$D23="",Bills!$E23="",Bills!$F23=""),"",IF(Bills!$E23="Monthly",Bills!$D23,IF(Bills!$E23="Weekly",Bills!$D23*(INT((EOMONTH(B$5,0)-Bills!$F23)/7)-INT((B$5-1-Bills!$F23)/7)),IF(Bills!$E23="Quarterly",IF(MOD(((YEAR(B$5)-YEAR(Bills!$F23))*12+MONTH(B$5)-MONTH(Bills!$F23)),3)=0,Bills!$D23,0),IF(Bills!$E23="Yearly",IF(MOD(((YEAR(B$5)-YEAR(Bills!$F23))*12+MONTH(B$5)-MONTH(Bills!$F23)),12)=0,Bills!$D23,0),"")))))</f>
        <v/>
      </c>
      <c r="C25" s="32">
        <f>IF(OR($A25="",Bills!$D23="",Bills!$E23="",Bills!$F23=""),"",IF(Bills!$E23="Monthly",Bills!$D23,IF(Bills!$E23="Weekly",Bills!$D23*(INT((EOMONTH(C$5,0)-Bills!$F23)/7)-INT((C$5-1-Bills!$F23)/7)),IF(Bills!$E23="Quarterly",IF(MOD(((YEAR(C$5)-YEAR(Bills!$F23))*12+MONTH(C$5)-MONTH(Bills!$F23)),3)=0,Bills!$D23,0),IF(Bills!$E23="Yearly",IF(MOD(((YEAR(C$5)-YEAR(Bills!$F23))*12+MONTH(C$5)-MONTH(Bills!$F23)),12)=0,Bills!$D23,0),"")))))</f>
        <v/>
      </c>
      <c r="D25" s="32">
        <f>IF(OR($A25="",Bills!$D23="",Bills!$E23="",Bills!$F23=""),"",IF(Bills!$E23="Monthly",Bills!$D23,IF(Bills!$E23="Weekly",Bills!$D23*(INT((EOMONTH(D$5,0)-Bills!$F23)/7)-INT((D$5-1-Bills!$F23)/7)),IF(Bills!$E23="Quarterly",IF(MOD(((YEAR(D$5)-YEAR(Bills!$F23))*12+MONTH(D$5)-MONTH(Bills!$F23)),3)=0,Bills!$D23,0),IF(Bills!$E23="Yearly",IF(MOD(((YEAR(D$5)-YEAR(Bills!$F23))*12+MONTH(D$5)-MONTH(Bills!$F23)),12)=0,Bills!$D23,0),"")))))</f>
        <v/>
      </c>
      <c r="E25" s="32">
        <f>IF(OR($A25="",Bills!$D23="",Bills!$E23="",Bills!$F23=""),"",IF(Bills!$E23="Monthly",Bills!$D23,IF(Bills!$E23="Weekly",Bills!$D23*(INT((EOMONTH(E$5,0)-Bills!$F23)/7)-INT((E$5-1-Bills!$F23)/7)),IF(Bills!$E23="Quarterly",IF(MOD(((YEAR(E$5)-YEAR(Bills!$F23))*12+MONTH(E$5)-MONTH(Bills!$F23)),3)=0,Bills!$D23,0),IF(Bills!$E23="Yearly",IF(MOD(((YEAR(E$5)-YEAR(Bills!$F23))*12+MONTH(E$5)-MONTH(Bills!$F23)),12)=0,Bills!$D23,0),"")))))</f>
        <v/>
      </c>
      <c r="F25" s="32">
        <f>IF(OR($A25="",Bills!$D23="",Bills!$E23="",Bills!$F23=""),"",IF(Bills!$E23="Monthly",Bills!$D23,IF(Bills!$E23="Weekly",Bills!$D23*(INT((EOMONTH(F$5,0)-Bills!$F23)/7)-INT((F$5-1-Bills!$F23)/7)),IF(Bills!$E23="Quarterly",IF(MOD(((YEAR(F$5)-YEAR(Bills!$F23))*12+MONTH(F$5)-MONTH(Bills!$F23)),3)=0,Bills!$D23,0),IF(Bills!$E23="Yearly",IF(MOD(((YEAR(F$5)-YEAR(Bills!$F23))*12+MONTH(F$5)-MONTH(Bills!$F23)),12)=0,Bills!$D23,0),"")))))</f>
        <v/>
      </c>
      <c r="G25" s="32">
        <f>IF(OR($A25="",Bills!$D23="",Bills!$E23="",Bills!$F23=""),"",IF(Bills!$E23="Monthly",Bills!$D23,IF(Bills!$E23="Weekly",Bills!$D23*(INT((EOMONTH(G$5,0)-Bills!$F23)/7)-INT((G$5-1-Bills!$F23)/7)),IF(Bills!$E23="Quarterly",IF(MOD(((YEAR(G$5)-YEAR(Bills!$F23))*12+MONTH(G$5)-MONTH(Bills!$F23)),3)=0,Bills!$D23,0),IF(Bills!$E23="Yearly",IF(MOD(((YEAR(G$5)-YEAR(Bills!$F23))*12+MONTH(G$5)-MONTH(Bills!$F23)),12)=0,Bills!$D23,0),"")))))</f>
        <v/>
      </c>
      <c r="H25" s="32">
        <f>IF(OR($A25="",Bills!$D23="",Bills!$E23="",Bills!$F23=""),"",IF(Bills!$E23="Monthly",Bills!$D23,IF(Bills!$E23="Weekly",Bills!$D23*(INT((EOMONTH(H$5,0)-Bills!$F23)/7)-INT((H$5-1-Bills!$F23)/7)),IF(Bills!$E23="Quarterly",IF(MOD(((YEAR(H$5)-YEAR(Bills!$F23))*12+MONTH(H$5)-MONTH(Bills!$F23)),3)=0,Bills!$D23,0),IF(Bills!$E23="Yearly",IF(MOD(((YEAR(H$5)-YEAR(Bills!$F23))*12+MONTH(H$5)-MONTH(Bills!$F23)),12)=0,Bills!$D23,0),"")))))</f>
        <v/>
      </c>
      <c r="I25" s="32">
        <f>IF(OR($A25="",Bills!$D23="",Bills!$E23="",Bills!$F23=""),"",IF(Bills!$E23="Monthly",Bills!$D23,IF(Bills!$E23="Weekly",Bills!$D23*(INT((EOMONTH(I$5,0)-Bills!$F23)/7)-INT((I$5-1-Bills!$F23)/7)),IF(Bills!$E23="Quarterly",IF(MOD(((YEAR(I$5)-YEAR(Bills!$F23))*12+MONTH(I$5)-MONTH(Bills!$F23)),3)=0,Bills!$D23,0),IF(Bills!$E23="Yearly",IF(MOD(((YEAR(I$5)-YEAR(Bills!$F23))*12+MONTH(I$5)-MONTH(Bills!$F23)),12)=0,Bills!$D23,0),"")))))</f>
        <v/>
      </c>
      <c r="J25" s="32">
        <f>IF(OR($A25="",Bills!$D23="",Bills!$E23="",Bills!$F23=""),"",IF(Bills!$E23="Monthly",Bills!$D23,IF(Bills!$E23="Weekly",Bills!$D23*(INT((EOMONTH(J$5,0)-Bills!$F23)/7)-INT((J$5-1-Bills!$F23)/7)),IF(Bills!$E23="Quarterly",IF(MOD(((YEAR(J$5)-YEAR(Bills!$F23))*12+MONTH(J$5)-MONTH(Bills!$F23)),3)=0,Bills!$D23,0),IF(Bills!$E23="Yearly",IF(MOD(((YEAR(J$5)-YEAR(Bills!$F23))*12+MONTH(J$5)-MONTH(Bills!$F23)),12)=0,Bills!$D23,0),"")))))</f>
        <v/>
      </c>
      <c r="K25" s="32">
        <f>IF(OR($A25="",Bills!$D23="",Bills!$E23="",Bills!$F23=""),"",IF(Bills!$E23="Monthly",Bills!$D23,IF(Bills!$E23="Weekly",Bills!$D23*(INT((EOMONTH(K$5,0)-Bills!$F23)/7)-INT((K$5-1-Bills!$F23)/7)),IF(Bills!$E23="Quarterly",IF(MOD(((YEAR(K$5)-YEAR(Bills!$F23))*12+MONTH(K$5)-MONTH(Bills!$F23)),3)=0,Bills!$D23,0),IF(Bills!$E23="Yearly",IF(MOD(((YEAR(K$5)-YEAR(Bills!$F23))*12+MONTH(K$5)-MONTH(Bills!$F23)),12)=0,Bills!$D23,0),"")))))</f>
        <v/>
      </c>
      <c r="L25" s="32">
        <f>IF(OR($A25="",Bills!$D23="",Bills!$E23="",Bills!$F23=""),"",IF(Bills!$E23="Monthly",Bills!$D23,IF(Bills!$E23="Weekly",Bills!$D23*(INT((EOMONTH(L$5,0)-Bills!$F23)/7)-INT((L$5-1-Bills!$F23)/7)),IF(Bills!$E23="Quarterly",IF(MOD(((YEAR(L$5)-YEAR(Bills!$F23))*12+MONTH(L$5)-MONTH(Bills!$F23)),3)=0,Bills!$D23,0),IF(Bills!$E23="Yearly",IF(MOD(((YEAR(L$5)-YEAR(Bills!$F23))*12+MONTH(L$5)-MONTH(Bills!$F23)),12)=0,Bills!$D23,0),"")))))</f>
        <v/>
      </c>
      <c r="M25" s="32">
        <f>IF(OR($A25="",Bills!$D23="",Bills!$E23="",Bills!$F23=""),"",IF(Bills!$E23="Monthly",Bills!$D23,IF(Bills!$E23="Weekly",Bills!$D23*(INT((EOMONTH(M$5,0)-Bills!$F23)/7)-INT((M$5-1-Bills!$F23)/7)),IF(Bills!$E23="Quarterly",IF(MOD(((YEAR(M$5)-YEAR(Bills!$F23))*12+MONTH(M$5)-MONTH(Bills!$F23)),3)=0,Bills!$D23,0),IF(Bills!$E23="Yearly",IF(MOD(((YEAR(M$5)-YEAR(Bills!$F23))*12+MONTH(M$5)-MONTH(Bills!$F23)),12)=0,Bills!$D23,0),"")))))</f>
        <v/>
      </c>
      <c r="N25" s="33">
        <f>IF($A25="","",SUM(B25:M25))</f>
        <v/>
      </c>
    </row>
    <row r="26">
      <c r="A26" s="21">
        <f>IF(Bills!A24="","",Bills!A24)</f>
        <v/>
      </c>
      <c r="B26" s="32">
        <f>IF(OR($A26="",Bills!$D24="",Bills!$E24="",Bills!$F24=""),"",IF(Bills!$E24="Monthly",Bills!$D24,IF(Bills!$E24="Weekly",Bills!$D24*(INT((EOMONTH(B$5,0)-Bills!$F24)/7)-INT((B$5-1-Bills!$F24)/7)),IF(Bills!$E24="Quarterly",IF(MOD(((YEAR(B$5)-YEAR(Bills!$F24))*12+MONTH(B$5)-MONTH(Bills!$F24)),3)=0,Bills!$D24,0),IF(Bills!$E24="Yearly",IF(MOD(((YEAR(B$5)-YEAR(Bills!$F24))*12+MONTH(B$5)-MONTH(Bills!$F24)),12)=0,Bills!$D24,0),"")))))</f>
        <v/>
      </c>
      <c r="C26" s="32">
        <f>IF(OR($A26="",Bills!$D24="",Bills!$E24="",Bills!$F24=""),"",IF(Bills!$E24="Monthly",Bills!$D24,IF(Bills!$E24="Weekly",Bills!$D24*(INT((EOMONTH(C$5,0)-Bills!$F24)/7)-INT((C$5-1-Bills!$F24)/7)),IF(Bills!$E24="Quarterly",IF(MOD(((YEAR(C$5)-YEAR(Bills!$F24))*12+MONTH(C$5)-MONTH(Bills!$F24)),3)=0,Bills!$D24,0),IF(Bills!$E24="Yearly",IF(MOD(((YEAR(C$5)-YEAR(Bills!$F24))*12+MONTH(C$5)-MONTH(Bills!$F24)),12)=0,Bills!$D24,0),"")))))</f>
        <v/>
      </c>
      <c r="D26" s="32">
        <f>IF(OR($A26="",Bills!$D24="",Bills!$E24="",Bills!$F24=""),"",IF(Bills!$E24="Monthly",Bills!$D24,IF(Bills!$E24="Weekly",Bills!$D24*(INT((EOMONTH(D$5,0)-Bills!$F24)/7)-INT((D$5-1-Bills!$F24)/7)),IF(Bills!$E24="Quarterly",IF(MOD(((YEAR(D$5)-YEAR(Bills!$F24))*12+MONTH(D$5)-MONTH(Bills!$F24)),3)=0,Bills!$D24,0),IF(Bills!$E24="Yearly",IF(MOD(((YEAR(D$5)-YEAR(Bills!$F24))*12+MONTH(D$5)-MONTH(Bills!$F24)),12)=0,Bills!$D24,0),"")))))</f>
        <v/>
      </c>
      <c r="E26" s="32">
        <f>IF(OR($A26="",Bills!$D24="",Bills!$E24="",Bills!$F24=""),"",IF(Bills!$E24="Monthly",Bills!$D24,IF(Bills!$E24="Weekly",Bills!$D24*(INT((EOMONTH(E$5,0)-Bills!$F24)/7)-INT((E$5-1-Bills!$F24)/7)),IF(Bills!$E24="Quarterly",IF(MOD(((YEAR(E$5)-YEAR(Bills!$F24))*12+MONTH(E$5)-MONTH(Bills!$F24)),3)=0,Bills!$D24,0),IF(Bills!$E24="Yearly",IF(MOD(((YEAR(E$5)-YEAR(Bills!$F24))*12+MONTH(E$5)-MONTH(Bills!$F24)),12)=0,Bills!$D24,0),"")))))</f>
        <v/>
      </c>
      <c r="F26" s="32">
        <f>IF(OR($A26="",Bills!$D24="",Bills!$E24="",Bills!$F24=""),"",IF(Bills!$E24="Monthly",Bills!$D24,IF(Bills!$E24="Weekly",Bills!$D24*(INT((EOMONTH(F$5,0)-Bills!$F24)/7)-INT((F$5-1-Bills!$F24)/7)),IF(Bills!$E24="Quarterly",IF(MOD(((YEAR(F$5)-YEAR(Bills!$F24))*12+MONTH(F$5)-MONTH(Bills!$F24)),3)=0,Bills!$D24,0),IF(Bills!$E24="Yearly",IF(MOD(((YEAR(F$5)-YEAR(Bills!$F24))*12+MONTH(F$5)-MONTH(Bills!$F24)),12)=0,Bills!$D24,0),"")))))</f>
        <v/>
      </c>
      <c r="G26" s="32">
        <f>IF(OR($A26="",Bills!$D24="",Bills!$E24="",Bills!$F24=""),"",IF(Bills!$E24="Monthly",Bills!$D24,IF(Bills!$E24="Weekly",Bills!$D24*(INT((EOMONTH(G$5,0)-Bills!$F24)/7)-INT((G$5-1-Bills!$F24)/7)),IF(Bills!$E24="Quarterly",IF(MOD(((YEAR(G$5)-YEAR(Bills!$F24))*12+MONTH(G$5)-MONTH(Bills!$F24)),3)=0,Bills!$D24,0),IF(Bills!$E24="Yearly",IF(MOD(((YEAR(G$5)-YEAR(Bills!$F24))*12+MONTH(G$5)-MONTH(Bills!$F24)),12)=0,Bills!$D24,0),"")))))</f>
        <v/>
      </c>
      <c r="H26" s="32">
        <f>IF(OR($A26="",Bills!$D24="",Bills!$E24="",Bills!$F24=""),"",IF(Bills!$E24="Monthly",Bills!$D24,IF(Bills!$E24="Weekly",Bills!$D24*(INT((EOMONTH(H$5,0)-Bills!$F24)/7)-INT((H$5-1-Bills!$F24)/7)),IF(Bills!$E24="Quarterly",IF(MOD(((YEAR(H$5)-YEAR(Bills!$F24))*12+MONTH(H$5)-MONTH(Bills!$F24)),3)=0,Bills!$D24,0),IF(Bills!$E24="Yearly",IF(MOD(((YEAR(H$5)-YEAR(Bills!$F24))*12+MONTH(H$5)-MONTH(Bills!$F24)),12)=0,Bills!$D24,0),"")))))</f>
        <v/>
      </c>
      <c r="I26" s="32">
        <f>IF(OR($A26="",Bills!$D24="",Bills!$E24="",Bills!$F24=""),"",IF(Bills!$E24="Monthly",Bills!$D24,IF(Bills!$E24="Weekly",Bills!$D24*(INT((EOMONTH(I$5,0)-Bills!$F24)/7)-INT((I$5-1-Bills!$F24)/7)),IF(Bills!$E24="Quarterly",IF(MOD(((YEAR(I$5)-YEAR(Bills!$F24))*12+MONTH(I$5)-MONTH(Bills!$F24)),3)=0,Bills!$D24,0),IF(Bills!$E24="Yearly",IF(MOD(((YEAR(I$5)-YEAR(Bills!$F24))*12+MONTH(I$5)-MONTH(Bills!$F24)),12)=0,Bills!$D24,0),"")))))</f>
        <v/>
      </c>
      <c r="J26" s="32">
        <f>IF(OR($A26="",Bills!$D24="",Bills!$E24="",Bills!$F24=""),"",IF(Bills!$E24="Monthly",Bills!$D24,IF(Bills!$E24="Weekly",Bills!$D24*(INT((EOMONTH(J$5,0)-Bills!$F24)/7)-INT((J$5-1-Bills!$F24)/7)),IF(Bills!$E24="Quarterly",IF(MOD(((YEAR(J$5)-YEAR(Bills!$F24))*12+MONTH(J$5)-MONTH(Bills!$F24)),3)=0,Bills!$D24,0),IF(Bills!$E24="Yearly",IF(MOD(((YEAR(J$5)-YEAR(Bills!$F24))*12+MONTH(J$5)-MONTH(Bills!$F24)),12)=0,Bills!$D24,0),"")))))</f>
        <v/>
      </c>
      <c r="K26" s="32">
        <f>IF(OR($A26="",Bills!$D24="",Bills!$E24="",Bills!$F24=""),"",IF(Bills!$E24="Monthly",Bills!$D24,IF(Bills!$E24="Weekly",Bills!$D24*(INT((EOMONTH(K$5,0)-Bills!$F24)/7)-INT((K$5-1-Bills!$F24)/7)),IF(Bills!$E24="Quarterly",IF(MOD(((YEAR(K$5)-YEAR(Bills!$F24))*12+MONTH(K$5)-MONTH(Bills!$F24)),3)=0,Bills!$D24,0),IF(Bills!$E24="Yearly",IF(MOD(((YEAR(K$5)-YEAR(Bills!$F24))*12+MONTH(K$5)-MONTH(Bills!$F24)),12)=0,Bills!$D24,0),"")))))</f>
        <v/>
      </c>
      <c r="L26" s="32">
        <f>IF(OR($A26="",Bills!$D24="",Bills!$E24="",Bills!$F24=""),"",IF(Bills!$E24="Monthly",Bills!$D24,IF(Bills!$E24="Weekly",Bills!$D24*(INT((EOMONTH(L$5,0)-Bills!$F24)/7)-INT((L$5-1-Bills!$F24)/7)),IF(Bills!$E24="Quarterly",IF(MOD(((YEAR(L$5)-YEAR(Bills!$F24))*12+MONTH(L$5)-MONTH(Bills!$F24)),3)=0,Bills!$D24,0),IF(Bills!$E24="Yearly",IF(MOD(((YEAR(L$5)-YEAR(Bills!$F24))*12+MONTH(L$5)-MONTH(Bills!$F24)),12)=0,Bills!$D24,0),"")))))</f>
        <v/>
      </c>
      <c r="M26" s="32">
        <f>IF(OR($A26="",Bills!$D24="",Bills!$E24="",Bills!$F24=""),"",IF(Bills!$E24="Monthly",Bills!$D24,IF(Bills!$E24="Weekly",Bills!$D24*(INT((EOMONTH(M$5,0)-Bills!$F24)/7)-INT((M$5-1-Bills!$F24)/7)),IF(Bills!$E24="Quarterly",IF(MOD(((YEAR(M$5)-YEAR(Bills!$F24))*12+MONTH(M$5)-MONTH(Bills!$F24)),3)=0,Bills!$D24,0),IF(Bills!$E24="Yearly",IF(MOD(((YEAR(M$5)-YEAR(Bills!$F24))*12+MONTH(M$5)-MONTH(Bills!$F24)),12)=0,Bills!$D24,0),"")))))</f>
        <v/>
      </c>
      <c r="N26" s="33">
        <f>IF($A26="","",SUM(B26:M26))</f>
        <v/>
      </c>
    </row>
    <row r="27">
      <c r="A27" s="21">
        <f>IF(Bills!A25="","",Bills!A25)</f>
        <v/>
      </c>
      <c r="B27" s="32">
        <f>IF(OR($A27="",Bills!$D25="",Bills!$E25="",Bills!$F25=""),"",IF(Bills!$E25="Monthly",Bills!$D25,IF(Bills!$E25="Weekly",Bills!$D25*(INT((EOMONTH(B$5,0)-Bills!$F25)/7)-INT((B$5-1-Bills!$F25)/7)),IF(Bills!$E25="Quarterly",IF(MOD(((YEAR(B$5)-YEAR(Bills!$F25))*12+MONTH(B$5)-MONTH(Bills!$F25)),3)=0,Bills!$D25,0),IF(Bills!$E25="Yearly",IF(MOD(((YEAR(B$5)-YEAR(Bills!$F25))*12+MONTH(B$5)-MONTH(Bills!$F25)),12)=0,Bills!$D25,0),"")))))</f>
        <v/>
      </c>
      <c r="C27" s="32">
        <f>IF(OR($A27="",Bills!$D25="",Bills!$E25="",Bills!$F25=""),"",IF(Bills!$E25="Monthly",Bills!$D25,IF(Bills!$E25="Weekly",Bills!$D25*(INT((EOMONTH(C$5,0)-Bills!$F25)/7)-INT((C$5-1-Bills!$F25)/7)),IF(Bills!$E25="Quarterly",IF(MOD(((YEAR(C$5)-YEAR(Bills!$F25))*12+MONTH(C$5)-MONTH(Bills!$F25)),3)=0,Bills!$D25,0),IF(Bills!$E25="Yearly",IF(MOD(((YEAR(C$5)-YEAR(Bills!$F25))*12+MONTH(C$5)-MONTH(Bills!$F25)),12)=0,Bills!$D25,0),"")))))</f>
        <v/>
      </c>
      <c r="D27" s="32">
        <f>IF(OR($A27="",Bills!$D25="",Bills!$E25="",Bills!$F25=""),"",IF(Bills!$E25="Monthly",Bills!$D25,IF(Bills!$E25="Weekly",Bills!$D25*(INT((EOMONTH(D$5,0)-Bills!$F25)/7)-INT((D$5-1-Bills!$F25)/7)),IF(Bills!$E25="Quarterly",IF(MOD(((YEAR(D$5)-YEAR(Bills!$F25))*12+MONTH(D$5)-MONTH(Bills!$F25)),3)=0,Bills!$D25,0),IF(Bills!$E25="Yearly",IF(MOD(((YEAR(D$5)-YEAR(Bills!$F25))*12+MONTH(D$5)-MONTH(Bills!$F25)),12)=0,Bills!$D25,0),"")))))</f>
        <v/>
      </c>
      <c r="E27" s="32">
        <f>IF(OR($A27="",Bills!$D25="",Bills!$E25="",Bills!$F25=""),"",IF(Bills!$E25="Monthly",Bills!$D25,IF(Bills!$E25="Weekly",Bills!$D25*(INT((EOMONTH(E$5,0)-Bills!$F25)/7)-INT((E$5-1-Bills!$F25)/7)),IF(Bills!$E25="Quarterly",IF(MOD(((YEAR(E$5)-YEAR(Bills!$F25))*12+MONTH(E$5)-MONTH(Bills!$F25)),3)=0,Bills!$D25,0),IF(Bills!$E25="Yearly",IF(MOD(((YEAR(E$5)-YEAR(Bills!$F25))*12+MONTH(E$5)-MONTH(Bills!$F25)),12)=0,Bills!$D25,0),"")))))</f>
        <v/>
      </c>
      <c r="F27" s="32">
        <f>IF(OR($A27="",Bills!$D25="",Bills!$E25="",Bills!$F25=""),"",IF(Bills!$E25="Monthly",Bills!$D25,IF(Bills!$E25="Weekly",Bills!$D25*(INT((EOMONTH(F$5,0)-Bills!$F25)/7)-INT((F$5-1-Bills!$F25)/7)),IF(Bills!$E25="Quarterly",IF(MOD(((YEAR(F$5)-YEAR(Bills!$F25))*12+MONTH(F$5)-MONTH(Bills!$F25)),3)=0,Bills!$D25,0),IF(Bills!$E25="Yearly",IF(MOD(((YEAR(F$5)-YEAR(Bills!$F25))*12+MONTH(F$5)-MONTH(Bills!$F25)),12)=0,Bills!$D25,0),"")))))</f>
        <v/>
      </c>
      <c r="G27" s="32">
        <f>IF(OR($A27="",Bills!$D25="",Bills!$E25="",Bills!$F25=""),"",IF(Bills!$E25="Monthly",Bills!$D25,IF(Bills!$E25="Weekly",Bills!$D25*(INT((EOMONTH(G$5,0)-Bills!$F25)/7)-INT((G$5-1-Bills!$F25)/7)),IF(Bills!$E25="Quarterly",IF(MOD(((YEAR(G$5)-YEAR(Bills!$F25))*12+MONTH(G$5)-MONTH(Bills!$F25)),3)=0,Bills!$D25,0),IF(Bills!$E25="Yearly",IF(MOD(((YEAR(G$5)-YEAR(Bills!$F25))*12+MONTH(G$5)-MONTH(Bills!$F25)),12)=0,Bills!$D25,0),"")))))</f>
        <v/>
      </c>
      <c r="H27" s="32">
        <f>IF(OR($A27="",Bills!$D25="",Bills!$E25="",Bills!$F25=""),"",IF(Bills!$E25="Monthly",Bills!$D25,IF(Bills!$E25="Weekly",Bills!$D25*(INT((EOMONTH(H$5,0)-Bills!$F25)/7)-INT((H$5-1-Bills!$F25)/7)),IF(Bills!$E25="Quarterly",IF(MOD(((YEAR(H$5)-YEAR(Bills!$F25))*12+MONTH(H$5)-MONTH(Bills!$F25)),3)=0,Bills!$D25,0),IF(Bills!$E25="Yearly",IF(MOD(((YEAR(H$5)-YEAR(Bills!$F25))*12+MONTH(H$5)-MONTH(Bills!$F25)),12)=0,Bills!$D25,0),"")))))</f>
        <v/>
      </c>
      <c r="I27" s="32">
        <f>IF(OR($A27="",Bills!$D25="",Bills!$E25="",Bills!$F25=""),"",IF(Bills!$E25="Monthly",Bills!$D25,IF(Bills!$E25="Weekly",Bills!$D25*(INT((EOMONTH(I$5,0)-Bills!$F25)/7)-INT((I$5-1-Bills!$F25)/7)),IF(Bills!$E25="Quarterly",IF(MOD(((YEAR(I$5)-YEAR(Bills!$F25))*12+MONTH(I$5)-MONTH(Bills!$F25)),3)=0,Bills!$D25,0),IF(Bills!$E25="Yearly",IF(MOD(((YEAR(I$5)-YEAR(Bills!$F25))*12+MONTH(I$5)-MONTH(Bills!$F25)),12)=0,Bills!$D25,0),"")))))</f>
        <v/>
      </c>
      <c r="J27" s="32">
        <f>IF(OR($A27="",Bills!$D25="",Bills!$E25="",Bills!$F25=""),"",IF(Bills!$E25="Monthly",Bills!$D25,IF(Bills!$E25="Weekly",Bills!$D25*(INT((EOMONTH(J$5,0)-Bills!$F25)/7)-INT((J$5-1-Bills!$F25)/7)),IF(Bills!$E25="Quarterly",IF(MOD(((YEAR(J$5)-YEAR(Bills!$F25))*12+MONTH(J$5)-MONTH(Bills!$F25)),3)=0,Bills!$D25,0),IF(Bills!$E25="Yearly",IF(MOD(((YEAR(J$5)-YEAR(Bills!$F25))*12+MONTH(J$5)-MONTH(Bills!$F25)),12)=0,Bills!$D25,0),"")))))</f>
        <v/>
      </c>
      <c r="K27" s="32">
        <f>IF(OR($A27="",Bills!$D25="",Bills!$E25="",Bills!$F25=""),"",IF(Bills!$E25="Monthly",Bills!$D25,IF(Bills!$E25="Weekly",Bills!$D25*(INT((EOMONTH(K$5,0)-Bills!$F25)/7)-INT((K$5-1-Bills!$F25)/7)),IF(Bills!$E25="Quarterly",IF(MOD(((YEAR(K$5)-YEAR(Bills!$F25))*12+MONTH(K$5)-MONTH(Bills!$F25)),3)=0,Bills!$D25,0),IF(Bills!$E25="Yearly",IF(MOD(((YEAR(K$5)-YEAR(Bills!$F25))*12+MONTH(K$5)-MONTH(Bills!$F25)),12)=0,Bills!$D25,0),"")))))</f>
        <v/>
      </c>
      <c r="L27" s="32">
        <f>IF(OR($A27="",Bills!$D25="",Bills!$E25="",Bills!$F25=""),"",IF(Bills!$E25="Monthly",Bills!$D25,IF(Bills!$E25="Weekly",Bills!$D25*(INT((EOMONTH(L$5,0)-Bills!$F25)/7)-INT((L$5-1-Bills!$F25)/7)),IF(Bills!$E25="Quarterly",IF(MOD(((YEAR(L$5)-YEAR(Bills!$F25))*12+MONTH(L$5)-MONTH(Bills!$F25)),3)=0,Bills!$D25,0),IF(Bills!$E25="Yearly",IF(MOD(((YEAR(L$5)-YEAR(Bills!$F25))*12+MONTH(L$5)-MONTH(Bills!$F25)),12)=0,Bills!$D25,0),"")))))</f>
        <v/>
      </c>
      <c r="M27" s="32">
        <f>IF(OR($A27="",Bills!$D25="",Bills!$E25="",Bills!$F25=""),"",IF(Bills!$E25="Monthly",Bills!$D25,IF(Bills!$E25="Weekly",Bills!$D25*(INT((EOMONTH(M$5,0)-Bills!$F25)/7)-INT((M$5-1-Bills!$F25)/7)),IF(Bills!$E25="Quarterly",IF(MOD(((YEAR(M$5)-YEAR(Bills!$F25))*12+MONTH(M$5)-MONTH(Bills!$F25)),3)=0,Bills!$D25,0),IF(Bills!$E25="Yearly",IF(MOD(((YEAR(M$5)-YEAR(Bills!$F25))*12+MONTH(M$5)-MONTH(Bills!$F25)),12)=0,Bills!$D25,0),"")))))</f>
        <v/>
      </c>
      <c r="N27" s="33">
        <f>IF($A27="","",SUM(B27:M27))</f>
        <v/>
      </c>
    </row>
    <row r="28">
      <c r="A28" s="21">
        <f>IF(Bills!A26="","",Bills!A26)</f>
        <v/>
      </c>
      <c r="B28" s="32">
        <f>IF(OR($A28="",Bills!$D26="",Bills!$E26="",Bills!$F26=""),"",IF(Bills!$E26="Monthly",Bills!$D26,IF(Bills!$E26="Weekly",Bills!$D26*(INT((EOMONTH(B$5,0)-Bills!$F26)/7)-INT((B$5-1-Bills!$F26)/7)),IF(Bills!$E26="Quarterly",IF(MOD(((YEAR(B$5)-YEAR(Bills!$F26))*12+MONTH(B$5)-MONTH(Bills!$F26)),3)=0,Bills!$D26,0),IF(Bills!$E26="Yearly",IF(MOD(((YEAR(B$5)-YEAR(Bills!$F26))*12+MONTH(B$5)-MONTH(Bills!$F26)),12)=0,Bills!$D26,0),"")))))</f>
        <v/>
      </c>
      <c r="C28" s="32">
        <f>IF(OR($A28="",Bills!$D26="",Bills!$E26="",Bills!$F26=""),"",IF(Bills!$E26="Monthly",Bills!$D26,IF(Bills!$E26="Weekly",Bills!$D26*(INT((EOMONTH(C$5,0)-Bills!$F26)/7)-INT((C$5-1-Bills!$F26)/7)),IF(Bills!$E26="Quarterly",IF(MOD(((YEAR(C$5)-YEAR(Bills!$F26))*12+MONTH(C$5)-MONTH(Bills!$F26)),3)=0,Bills!$D26,0),IF(Bills!$E26="Yearly",IF(MOD(((YEAR(C$5)-YEAR(Bills!$F26))*12+MONTH(C$5)-MONTH(Bills!$F26)),12)=0,Bills!$D26,0),"")))))</f>
        <v/>
      </c>
      <c r="D28" s="32">
        <f>IF(OR($A28="",Bills!$D26="",Bills!$E26="",Bills!$F26=""),"",IF(Bills!$E26="Monthly",Bills!$D26,IF(Bills!$E26="Weekly",Bills!$D26*(INT((EOMONTH(D$5,0)-Bills!$F26)/7)-INT((D$5-1-Bills!$F26)/7)),IF(Bills!$E26="Quarterly",IF(MOD(((YEAR(D$5)-YEAR(Bills!$F26))*12+MONTH(D$5)-MONTH(Bills!$F26)),3)=0,Bills!$D26,0),IF(Bills!$E26="Yearly",IF(MOD(((YEAR(D$5)-YEAR(Bills!$F26))*12+MONTH(D$5)-MONTH(Bills!$F26)),12)=0,Bills!$D26,0),"")))))</f>
        <v/>
      </c>
      <c r="E28" s="32">
        <f>IF(OR($A28="",Bills!$D26="",Bills!$E26="",Bills!$F26=""),"",IF(Bills!$E26="Monthly",Bills!$D26,IF(Bills!$E26="Weekly",Bills!$D26*(INT((EOMONTH(E$5,0)-Bills!$F26)/7)-INT((E$5-1-Bills!$F26)/7)),IF(Bills!$E26="Quarterly",IF(MOD(((YEAR(E$5)-YEAR(Bills!$F26))*12+MONTH(E$5)-MONTH(Bills!$F26)),3)=0,Bills!$D26,0),IF(Bills!$E26="Yearly",IF(MOD(((YEAR(E$5)-YEAR(Bills!$F26))*12+MONTH(E$5)-MONTH(Bills!$F26)),12)=0,Bills!$D26,0),"")))))</f>
        <v/>
      </c>
      <c r="F28" s="32">
        <f>IF(OR($A28="",Bills!$D26="",Bills!$E26="",Bills!$F26=""),"",IF(Bills!$E26="Monthly",Bills!$D26,IF(Bills!$E26="Weekly",Bills!$D26*(INT((EOMONTH(F$5,0)-Bills!$F26)/7)-INT((F$5-1-Bills!$F26)/7)),IF(Bills!$E26="Quarterly",IF(MOD(((YEAR(F$5)-YEAR(Bills!$F26))*12+MONTH(F$5)-MONTH(Bills!$F26)),3)=0,Bills!$D26,0),IF(Bills!$E26="Yearly",IF(MOD(((YEAR(F$5)-YEAR(Bills!$F26))*12+MONTH(F$5)-MONTH(Bills!$F26)),12)=0,Bills!$D26,0),"")))))</f>
        <v/>
      </c>
      <c r="G28" s="32">
        <f>IF(OR($A28="",Bills!$D26="",Bills!$E26="",Bills!$F26=""),"",IF(Bills!$E26="Monthly",Bills!$D26,IF(Bills!$E26="Weekly",Bills!$D26*(INT((EOMONTH(G$5,0)-Bills!$F26)/7)-INT((G$5-1-Bills!$F26)/7)),IF(Bills!$E26="Quarterly",IF(MOD(((YEAR(G$5)-YEAR(Bills!$F26))*12+MONTH(G$5)-MONTH(Bills!$F26)),3)=0,Bills!$D26,0),IF(Bills!$E26="Yearly",IF(MOD(((YEAR(G$5)-YEAR(Bills!$F26))*12+MONTH(G$5)-MONTH(Bills!$F26)),12)=0,Bills!$D26,0),"")))))</f>
        <v/>
      </c>
      <c r="H28" s="32">
        <f>IF(OR($A28="",Bills!$D26="",Bills!$E26="",Bills!$F26=""),"",IF(Bills!$E26="Monthly",Bills!$D26,IF(Bills!$E26="Weekly",Bills!$D26*(INT((EOMONTH(H$5,0)-Bills!$F26)/7)-INT((H$5-1-Bills!$F26)/7)),IF(Bills!$E26="Quarterly",IF(MOD(((YEAR(H$5)-YEAR(Bills!$F26))*12+MONTH(H$5)-MONTH(Bills!$F26)),3)=0,Bills!$D26,0),IF(Bills!$E26="Yearly",IF(MOD(((YEAR(H$5)-YEAR(Bills!$F26))*12+MONTH(H$5)-MONTH(Bills!$F26)),12)=0,Bills!$D26,0),"")))))</f>
        <v/>
      </c>
      <c r="I28" s="32">
        <f>IF(OR($A28="",Bills!$D26="",Bills!$E26="",Bills!$F26=""),"",IF(Bills!$E26="Monthly",Bills!$D26,IF(Bills!$E26="Weekly",Bills!$D26*(INT((EOMONTH(I$5,0)-Bills!$F26)/7)-INT((I$5-1-Bills!$F26)/7)),IF(Bills!$E26="Quarterly",IF(MOD(((YEAR(I$5)-YEAR(Bills!$F26))*12+MONTH(I$5)-MONTH(Bills!$F26)),3)=0,Bills!$D26,0),IF(Bills!$E26="Yearly",IF(MOD(((YEAR(I$5)-YEAR(Bills!$F26))*12+MONTH(I$5)-MONTH(Bills!$F26)),12)=0,Bills!$D26,0),"")))))</f>
        <v/>
      </c>
      <c r="J28" s="32">
        <f>IF(OR($A28="",Bills!$D26="",Bills!$E26="",Bills!$F26=""),"",IF(Bills!$E26="Monthly",Bills!$D26,IF(Bills!$E26="Weekly",Bills!$D26*(INT((EOMONTH(J$5,0)-Bills!$F26)/7)-INT((J$5-1-Bills!$F26)/7)),IF(Bills!$E26="Quarterly",IF(MOD(((YEAR(J$5)-YEAR(Bills!$F26))*12+MONTH(J$5)-MONTH(Bills!$F26)),3)=0,Bills!$D26,0),IF(Bills!$E26="Yearly",IF(MOD(((YEAR(J$5)-YEAR(Bills!$F26))*12+MONTH(J$5)-MONTH(Bills!$F26)),12)=0,Bills!$D26,0),"")))))</f>
        <v/>
      </c>
      <c r="K28" s="32">
        <f>IF(OR($A28="",Bills!$D26="",Bills!$E26="",Bills!$F26=""),"",IF(Bills!$E26="Monthly",Bills!$D26,IF(Bills!$E26="Weekly",Bills!$D26*(INT((EOMONTH(K$5,0)-Bills!$F26)/7)-INT((K$5-1-Bills!$F26)/7)),IF(Bills!$E26="Quarterly",IF(MOD(((YEAR(K$5)-YEAR(Bills!$F26))*12+MONTH(K$5)-MONTH(Bills!$F26)),3)=0,Bills!$D26,0),IF(Bills!$E26="Yearly",IF(MOD(((YEAR(K$5)-YEAR(Bills!$F26))*12+MONTH(K$5)-MONTH(Bills!$F26)),12)=0,Bills!$D26,0),"")))))</f>
        <v/>
      </c>
      <c r="L28" s="32">
        <f>IF(OR($A28="",Bills!$D26="",Bills!$E26="",Bills!$F26=""),"",IF(Bills!$E26="Monthly",Bills!$D26,IF(Bills!$E26="Weekly",Bills!$D26*(INT((EOMONTH(L$5,0)-Bills!$F26)/7)-INT((L$5-1-Bills!$F26)/7)),IF(Bills!$E26="Quarterly",IF(MOD(((YEAR(L$5)-YEAR(Bills!$F26))*12+MONTH(L$5)-MONTH(Bills!$F26)),3)=0,Bills!$D26,0),IF(Bills!$E26="Yearly",IF(MOD(((YEAR(L$5)-YEAR(Bills!$F26))*12+MONTH(L$5)-MONTH(Bills!$F26)),12)=0,Bills!$D26,0),"")))))</f>
        <v/>
      </c>
      <c r="M28" s="32">
        <f>IF(OR($A28="",Bills!$D26="",Bills!$E26="",Bills!$F26=""),"",IF(Bills!$E26="Monthly",Bills!$D26,IF(Bills!$E26="Weekly",Bills!$D26*(INT((EOMONTH(M$5,0)-Bills!$F26)/7)-INT((M$5-1-Bills!$F26)/7)),IF(Bills!$E26="Quarterly",IF(MOD(((YEAR(M$5)-YEAR(Bills!$F26))*12+MONTH(M$5)-MONTH(Bills!$F26)),3)=0,Bills!$D26,0),IF(Bills!$E26="Yearly",IF(MOD(((YEAR(M$5)-YEAR(Bills!$F26))*12+MONTH(M$5)-MONTH(Bills!$F26)),12)=0,Bills!$D26,0),"")))))</f>
        <v/>
      </c>
      <c r="N28" s="33">
        <f>IF($A28="","",SUM(B28:M28))</f>
        <v/>
      </c>
    </row>
    <row r="29">
      <c r="A29" s="21">
        <f>IF(Bills!A27="","",Bills!A27)</f>
        <v/>
      </c>
      <c r="B29" s="32">
        <f>IF(OR($A29="",Bills!$D27="",Bills!$E27="",Bills!$F27=""),"",IF(Bills!$E27="Monthly",Bills!$D27,IF(Bills!$E27="Weekly",Bills!$D27*(INT((EOMONTH(B$5,0)-Bills!$F27)/7)-INT((B$5-1-Bills!$F27)/7)),IF(Bills!$E27="Quarterly",IF(MOD(((YEAR(B$5)-YEAR(Bills!$F27))*12+MONTH(B$5)-MONTH(Bills!$F27)),3)=0,Bills!$D27,0),IF(Bills!$E27="Yearly",IF(MOD(((YEAR(B$5)-YEAR(Bills!$F27))*12+MONTH(B$5)-MONTH(Bills!$F27)),12)=0,Bills!$D27,0),"")))))</f>
        <v/>
      </c>
      <c r="C29" s="32">
        <f>IF(OR($A29="",Bills!$D27="",Bills!$E27="",Bills!$F27=""),"",IF(Bills!$E27="Monthly",Bills!$D27,IF(Bills!$E27="Weekly",Bills!$D27*(INT((EOMONTH(C$5,0)-Bills!$F27)/7)-INT((C$5-1-Bills!$F27)/7)),IF(Bills!$E27="Quarterly",IF(MOD(((YEAR(C$5)-YEAR(Bills!$F27))*12+MONTH(C$5)-MONTH(Bills!$F27)),3)=0,Bills!$D27,0),IF(Bills!$E27="Yearly",IF(MOD(((YEAR(C$5)-YEAR(Bills!$F27))*12+MONTH(C$5)-MONTH(Bills!$F27)),12)=0,Bills!$D27,0),"")))))</f>
        <v/>
      </c>
      <c r="D29" s="32">
        <f>IF(OR($A29="",Bills!$D27="",Bills!$E27="",Bills!$F27=""),"",IF(Bills!$E27="Monthly",Bills!$D27,IF(Bills!$E27="Weekly",Bills!$D27*(INT((EOMONTH(D$5,0)-Bills!$F27)/7)-INT((D$5-1-Bills!$F27)/7)),IF(Bills!$E27="Quarterly",IF(MOD(((YEAR(D$5)-YEAR(Bills!$F27))*12+MONTH(D$5)-MONTH(Bills!$F27)),3)=0,Bills!$D27,0),IF(Bills!$E27="Yearly",IF(MOD(((YEAR(D$5)-YEAR(Bills!$F27))*12+MONTH(D$5)-MONTH(Bills!$F27)),12)=0,Bills!$D27,0),"")))))</f>
        <v/>
      </c>
      <c r="E29" s="32">
        <f>IF(OR($A29="",Bills!$D27="",Bills!$E27="",Bills!$F27=""),"",IF(Bills!$E27="Monthly",Bills!$D27,IF(Bills!$E27="Weekly",Bills!$D27*(INT((EOMONTH(E$5,0)-Bills!$F27)/7)-INT((E$5-1-Bills!$F27)/7)),IF(Bills!$E27="Quarterly",IF(MOD(((YEAR(E$5)-YEAR(Bills!$F27))*12+MONTH(E$5)-MONTH(Bills!$F27)),3)=0,Bills!$D27,0),IF(Bills!$E27="Yearly",IF(MOD(((YEAR(E$5)-YEAR(Bills!$F27))*12+MONTH(E$5)-MONTH(Bills!$F27)),12)=0,Bills!$D27,0),"")))))</f>
        <v/>
      </c>
      <c r="F29" s="32">
        <f>IF(OR($A29="",Bills!$D27="",Bills!$E27="",Bills!$F27=""),"",IF(Bills!$E27="Monthly",Bills!$D27,IF(Bills!$E27="Weekly",Bills!$D27*(INT((EOMONTH(F$5,0)-Bills!$F27)/7)-INT((F$5-1-Bills!$F27)/7)),IF(Bills!$E27="Quarterly",IF(MOD(((YEAR(F$5)-YEAR(Bills!$F27))*12+MONTH(F$5)-MONTH(Bills!$F27)),3)=0,Bills!$D27,0),IF(Bills!$E27="Yearly",IF(MOD(((YEAR(F$5)-YEAR(Bills!$F27))*12+MONTH(F$5)-MONTH(Bills!$F27)),12)=0,Bills!$D27,0),"")))))</f>
        <v/>
      </c>
      <c r="G29" s="32">
        <f>IF(OR($A29="",Bills!$D27="",Bills!$E27="",Bills!$F27=""),"",IF(Bills!$E27="Monthly",Bills!$D27,IF(Bills!$E27="Weekly",Bills!$D27*(INT((EOMONTH(G$5,0)-Bills!$F27)/7)-INT((G$5-1-Bills!$F27)/7)),IF(Bills!$E27="Quarterly",IF(MOD(((YEAR(G$5)-YEAR(Bills!$F27))*12+MONTH(G$5)-MONTH(Bills!$F27)),3)=0,Bills!$D27,0),IF(Bills!$E27="Yearly",IF(MOD(((YEAR(G$5)-YEAR(Bills!$F27))*12+MONTH(G$5)-MONTH(Bills!$F27)),12)=0,Bills!$D27,0),"")))))</f>
        <v/>
      </c>
      <c r="H29" s="32">
        <f>IF(OR($A29="",Bills!$D27="",Bills!$E27="",Bills!$F27=""),"",IF(Bills!$E27="Monthly",Bills!$D27,IF(Bills!$E27="Weekly",Bills!$D27*(INT((EOMONTH(H$5,0)-Bills!$F27)/7)-INT((H$5-1-Bills!$F27)/7)),IF(Bills!$E27="Quarterly",IF(MOD(((YEAR(H$5)-YEAR(Bills!$F27))*12+MONTH(H$5)-MONTH(Bills!$F27)),3)=0,Bills!$D27,0),IF(Bills!$E27="Yearly",IF(MOD(((YEAR(H$5)-YEAR(Bills!$F27))*12+MONTH(H$5)-MONTH(Bills!$F27)),12)=0,Bills!$D27,0),"")))))</f>
        <v/>
      </c>
      <c r="I29" s="32">
        <f>IF(OR($A29="",Bills!$D27="",Bills!$E27="",Bills!$F27=""),"",IF(Bills!$E27="Monthly",Bills!$D27,IF(Bills!$E27="Weekly",Bills!$D27*(INT((EOMONTH(I$5,0)-Bills!$F27)/7)-INT((I$5-1-Bills!$F27)/7)),IF(Bills!$E27="Quarterly",IF(MOD(((YEAR(I$5)-YEAR(Bills!$F27))*12+MONTH(I$5)-MONTH(Bills!$F27)),3)=0,Bills!$D27,0),IF(Bills!$E27="Yearly",IF(MOD(((YEAR(I$5)-YEAR(Bills!$F27))*12+MONTH(I$5)-MONTH(Bills!$F27)),12)=0,Bills!$D27,0),"")))))</f>
        <v/>
      </c>
      <c r="J29" s="32">
        <f>IF(OR($A29="",Bills!$D27="",Bills!$E27="",Bills!$F27=""),"",IF(Bills!$E27="Monthly",Bills!$D27,IF(Bills!$E27="Weekly",Bills!$D27*(INT((EOMONTH(J$5,0)-Bills!$F27)/7)-INT((J$5-1-Bills!$F27)/7)),IF(Bills!$E27="Quarterly",IF(MOD(((YEAR(J$5)-YEAR(Bills!$F27))*12+MONTH(J$5)-MONTH(Bills!$F27)),3)=0,Bills!$D27,0),IF(Bills!$E27="Yearly",IF(MOD(((YEAR(J$5)-YEAR(Bills!$F27))*12+MONTH(J$5)-MONTH(Bills!$F27)),12)=0,Bills!$D27,0),"")))))</f>
        <v/>
      </c>
      <c r="K29" s="32">
        <f>IF(OR($A29="",Bills!$D27="",Bills!$E27="",Bills!$F27=""),"",IF(Bills!$E27="Monthly",Bills!$D27,IF(Bills!$E27="Weekly",Bills!$D27*(INT((EOMONTH(K$5,0)-Bills!$F27)/7)-INT((K$5-1-Bills!$F27)/7)),IF(Bills!$E27="Quarterly",IF(MOD(((YEAR(K$5)-YEAR(Bills!$F27))*12+MONTH(K$5)-MONTH(Bills!$F27)),3)=0,Bills!$D27,0),IF(Bills!$E27="Yearly",IF(MOD(((YEAR(K$5)-YEAR(Bills!$F27))*12+MONTH(K$5)-MONTH(Bills!$F27)),12)=0,Bills!$D27,0),"")))))</f>
        <v/>
      </c>
      <c r="L29" s="32">
        <f>IF(OR($A29="",Bills!$D27="",Bills!$E27="",Bills!$F27=""),"",IF(Bills!$E27="Monthly",Bills!$D27,IF(Bills!$E27="Weekly",Bills!$D27*(INT((EOMONTH(L$5,0)-Bills!$F27)/7)-INT((L$5-1-Bills!$F27)/7)),IF(Bills!$E27="Quarterly",IF(MOD(((YEAR(L$5)-YEAR(Bills!$F27))*12+MONTH(L$5)-MONTH(Bills!$F27)),3)=0,Bills!$D27,0),IF(Bills!$E27="Yearly",IF(MOD(((YEAR(L$5)-YEAR(Bills!$F27))*12+MONTH(L$5)-MONTH(Bills!$F27)),12)=0,Bills!$D27,0),"")))))</f>
        <v/>
      </c>
      <c r="M29" s="32">
        <f>IF(OR($A29="",Bills!$D27="",Bills!$E27="",Bills!$F27=""),"",IF(Bills!$E27="Monthly",Bills!$D27,IF(Bills!$E27="Weekly",Bills!$D27*(INT((EOMONTH(M$5,0)-Bills!$F27)/7)-INT((M$5-1-Bills!$F27)/7)),IF(Bills!$E27="Quarterly",IF(MOD(((YEAR(M$5)-YEAR(Bills!$F27))*12+MONTH(M$5)-MONTH(Bills!$F27)),3)=0,Bills!$D27,0),IF(Bills!$E27="Yearly",IF(MOD(((YEAR(M$5)-YEAR(Bills!$F27))*12+MONTH(M$5)-MONTH(Bills!$F27)),12)=0,Bills!$D27,0),"")))))</f>
        <v/>
      </c>
      <c r="N29" s="33">
        <f>IF($A29="","",SUM(B29:M29))</f>
        <v/>
      </c>
    </row>
    <row r="30">
      <c r="A30" s="21">
        <f>IF(Bills!A28="","",Bills!A28)</f>
        <v/>
      </c>
      <c r="B30" s="32">
        <f>IF(OR($A30="",Bills!$D28="",Bills!$E28="",Bills!$F28=""),"",IF(Bills!$E28="Monthly",Bills!$D28,IF(Bills!$E28="Weekly",Bills!$D28*(INT((EOMONTH(B$5,0)-Bills!$F28)/7)-INT((B$5-1-Bills!$F28)/7)),IF(Bills!$E28="Quarterly",IF(MOD(((YEAR(B$5)-YEAR(Bills!$F28))*12+MONTH(B$5)-MONTH(Bills!$F28)),3)=0,Bills!$D28,0),IF(Bills!$E28="Yearly",IF(MOD(((YEAR(B$5)-YEAR(Bills!$F28))*12+MONTH(B$5)-MONTH(Bills!$F28)),12)=0,Bills!$D28,0),"")))))</f>
        <v/>
      </c>
      <c r="C30" s="32">
        <f>IF(OR($A30="",Bills!$D28="",Bills!$E28="",Bills!$F28=""),"",IF(Bills!$E28="Monthly",Bills!$D28,IF(Bills!$E28="Weekly",Bills!$D28*(INT((EOMONTH(C$5,0)-Bills!$F28)/7)-INT((C$5-1-Bills!$F28)/7)),IF(Bills!$E28="Quarterly",IF(MOD(((YEAR(C$5)-YEAR(Bills!$F28))*12+MONTH(C$5)-MONTH(Bills!$F28)),3)=0,Bills!$D28,0),IF(Bills!$E28="Yearly",IF(MOD(((YEAR(C$5)-YEAR(Bills!$F28))*12+MONTH(C$5)-MONTH(Bills!$F28)),12)=0,Bills!$D28,0),"")))))</f>
        <v/>
      </c>
      <c r="D30" s="32">
        <f>IF(OR($A30="",Bills!$D28="",Bills!$E28="",Bills!$F28=""),"",IF(Bills!$E28="Monthly",Bills!$D28,IF(Bills!$E28="Weekly",Bills!$D28*(INT((EOMONTH(D$5,0)-Bills!$F28)/7)-INT((D$5-1-Bills!$F28)/7)),IF(Bills!$E28="Quarterly",IF(MOD(((YEAR(D$5)-YEAR(Bills!$F28))*12+MONTH(D$5)-MONTH(Bills!$F28)),3)=0,Bills!$D28,0),IF(Bills!$E28="Yearly",IF(MOD(((YEAR(D$5)-YEAR(Bills!$F28))*12+MONTH(D$5)-MONTH(Bills!$F28)),12)=0,Bills!$D28,0),"")))))</f>
        <v/>
      </c>
      <c r="E30" s="32">
        <f>IF(OR($A30="",Bills!$D28="",Bills!$E28="",Bills!$F28=""),"",IF(Bills!$E28="Monthly",Bills!$D28,IF(Bills!$E28="Weekly",Bills!$D28*(INT((EOMONTH(E$5,0)-Bills!$F28)/7)-INT((E$5-1-Bills!$F28)/7)),IF(Bills!$E28="Quarterly",IF(MOD(((YEAR(E$5)-YEAR(Bills!$F28))*12+MONTH(E$5)-MONTH(Bills!$F28)),3)=0,Bills!$D28,0),IF(Bills!$E28="Yearly",IF(MOD(((YEAR(E$5)-YEAR(Bills!$F28))*12+MONTH(E$5)-MONTH(Bills!$F28)),12)=0,Bills!$D28,0),"")))))</f>
        <v/>
      </c>
      <c r="F30" s="32">
        <f>IF(OR($A30="",Bills!$D28="",Bills!$E28="",Bills!$F28=""),"",IF(Bills!$E28="Monthly",Bills!$D28,IF(Bills!$E28="Weekly",Bills!$D28*(INT((EOMONTH(F$5,0)-Bills!$F28)/7)-INT((F$5-1-Bills!$F28)/7)),IF(Bills!$E28="Quarterly",IF(MOD(((YEAR(F$5)-YEAR(Bills!$F28))*12+MONTH(F$5)-MONTH(Bills!$F28)),3)=0,Bills!$D28,0),IF(Bills!$E28="Yearly",IF(MOD(((YEAR(F$5)-YEAR(Bills!$F28))*12+MONTH(F$5)-MONTH(Bills!$F28)),12)=0,Bills!$D28,0),"")))))</f>
        <v/>
      </c>
      <c r="G30" s="32">
        <f>IF(OR($A30="",Bills!$D28="",Bills!$E28="",Bills!$F28=""),"",IF(Bills!$E28="Monthly",Bills!$D28,IF(Bills!$E28="Weekly",Bills!$D28*(INT((EOMONTH(G$5,0)-Bills!$F28)/7)-INT((G$5-1-Bills!$F28)/7)),IF(Bills!$E28="Quarterly",IF(MOD(((YEAR(G$5)-YEAR(Bills!$F28))*12+MONTH(G$5)-MONTH(Bills!$F28)),3)=0,Bills!$D28,0),IF(Bills!$E28="Yearly",IF(MOD(((YEAR(G$5)-YEAR(Bills!$F28))*12+MONTH(G$5)-MONTH(Bills!$F28)),12)=0,Bills!$D28,0),"")))))</f>
        <v/>
      </c>
      <c r="H30" s="32">
        <f>IF(OR($A30="",Bills!$D28="",Bills!$E28="",Bills!$F28=""),"",IF(Bills!$E28="Monthly",Bills!$D28,IF(Bills!$E28="Weekly",Bills!$D28*(INT((EOMONTH(H$5,0)-Bills!$F28)/7)-INT((H$5-1-Bills!$F28)/7)),IF(Bills!$E28="Quarterly",IF(MOD(((YEAR(H$5)-YEAR(Bills!$F28))*12+MONTH(H$5)-MONTH(Bills!$F28)),3)=0,Bills!$D28,0),IF(Bills!$E28="Yearly",IF(MOD(((YEAR(H$5)-YEAR(Bills!$F28))*12+MONTH(H$5)-MONTH(Bills!$F28)),12)=0,Bills!$D28,0),"")))))</f>
        <v/>
      </c>
      <c r="I30" s="32">
        <f>IF(OR($A30="",Bills!$D28="",Bills!$E28="",Bills!$F28=""),"",IF(Bills!$E28="Monthly",Bills!$D28,IF(Bills!$E28="Weekly",Bills!$D28*(INT((EOMONTH(I$5,0)-Bills!$F28)/7)-INT((I$5-1-Bills!$F28)/7)),IF(Bills!$E28="Quarterly",IF(MOD(((YEAR(I$5)-YEAR(Bills!$F28))*12+MONTH(I$5)-MONTH(Bills!$F28)),3)=0,Bills!$D28,0),IF(Bills!$E28="Yearly",IF(MOD(((YEAR(I$5)-YEAR(Bills!$F28))*12+MONTH(I$5)-MONTH(Bills!$F28)),12)=0,Bills!$D28,0),"")))))</f>
        <v/>
      </c>
      <c r="J30" s="32">
        <f>IF(OR($A30="",Bills!$D28="",Bills!$E28="",Bills!$F28=""),"",IF(Bills!$E28="Monthly",Bills!$D28,IF(Bills!$E28="Weekly",Bills!$D28*(INT((EOMONTH(J$5,0)-Bills!$F28)/7)-INT((J$5-1-Bills!$F28)/7)),IF(Bills!$E28="Quarterly",IF(MOD(((YEAR(J$5)-YEAR(Bills!$F28))*12+MONTH(J$5)-MONTH(Bills!$F28)),3)=0,Bills!$D28,0),IF(Bills!$E28="Yearly",IF(MOD(((YEAR(J$5)-YEAR(Bills!$F28))*12+MONTH(J$5)-MONTH(Bills!$F28)),12)=0,Bills!$D28,0),"")))))</f>
        <v/>
      </c>
      <c r="K30" s="32">
        <f>IF(OR($A30="",Bills!$D28="",Bills!$E28="",Bills!$F28=""),"",IF(Bills!$E28="Monthly",Bills!$D28,IF(Bills!$E28="Weekly",Bills!$D28*(INT((EOMONTH(K$5,0)-Bills!$F28)/7)-INT((K$5-1-Bills!$F28)/7)),IF(Bills!$E28="Quarterly",IF(MOD(((YEAR(K$5)-YEAR(Bills!$F28))*12+MONTH(K$5)-MONTH(Bills!$F28)),3)=0,Bills!$D28,0),IF(Bills!$E28="Yearly",IF(MOD(((YEAR(K$5)-YEAR(Bills!$F28))*12+MONTH(K$5)-MONTH(Bills!$F28)),12)=0,Bills!$D28,0),"")))))</f>
        <v/>
      </c>
      <c r="L30" s="32">
        <f>IF(OR($A30="",Bills!$D28="",Bills!$E28="",Bills!$F28=""),"",IF(Bills!$E28="Monthly",Bills!$D28,IF(Bills!$E28="Weekly",Bills!$D28*(INT((EOMONTH(L$5,0)-Bills!$F28)/7)-INT((L$5-1-Bills!$F28)/7)),IF(Bills!$E28="Quarterly",IF(MOD(((YEAR(L$5)-YEAR(Bills!$F28))*12+MONTH(L$5)-MONTH(Bills!$F28)),3)=0,Bills!$D28,0),IF(Bills!$E28="Yearly",IF(MOD(((YEAR(L$5)-YEAR(Bills!$F28))*12+MONTH(L$5)-MONTH(Bills!$F28)),12)=0,Bills!$D28,0),"")))))</f>
        <v/>
      </c>
      <c r="M30" s="32">
        <f>IF(OR($A30="",Bills!$D28="",Bills!$E28="",Bills!$F28=""),"",IF(Bills!$E28="Monthly",Bills!$D28,IF(Bills!$E28="Weekly",Bills!$D28*(INT((EOMONTH(M$5,0)-Bills!$F28)/7)-INT((M$5-1-Bills!$F28)/7)),IF(Bills!$E28="Quarterly",IF(MOD(((YEAR(M$5)-YEAR(Bills!$F28))*12+MONTH(M$5)-MONTH(Bills!$F28)),3)=0,Bills!$D28,0),IF(Bills!$E28="Yearly",IF(MOD(((YEAR(M$5)-YEAR(Bills!$F28))*12+MONTH(M$5)-MONTH(Bills!$F28)),12)=0,Bills!$D28,0),"")))))</f>
        <v/>
      </c>
      <c r="N30" s="33">
        <f>IF($A30="","",SUM(B30:M30))</f>
        <v/>
      </c>
    </row>
    <row r="31">
      <c r="A31" s="21">
        <f>IF(Bills!A29="","",Bills!A29)</f>
        <v/>
      </c>
      <c r="B31" s="32">
        <f>IF(OR($A31="",Bills!$D29="",Bills!$E29="",Bills!$F29=""),"",IF(Bills!$E29="Monthly",Bills!$D29,IF(Bills!$E29="Weekly",Bills!$D29*(INT((EOMONTH(B$5,0)-Bills!$F29)/7)-INT((B$5-1-Bills!$F29)/7)),IF(Bills!$E29="Quarterly",IF(MOD(((YEAR(B$5)-YEAR(Bills!$F29))*12+MONTH(B$5)-MONTH(Bills!$F29)),3)=0,Bills!$D29,0),IF(Bills!$E29="Yearly",IF(MOD(((YEAR(B$5)-YEAR(Bills!$F29))*12+MONTH(B$5)-MONTH(Bills!$F29)),12)=0,Bills!$D29,0),"")))))</f>
        <v/>
      </c>
      <c r="C31" s="32">
        <f>IF(OR($A31="",Bills!$D29="",Bills!$E29="",Bills!$F29=""),"",IF(Bills!$E29="Monthly",Bills!$D29,IF(Bills!$E29="Weekly",Bills!$D29*(INT((EOMONTH(C$5,0)-Bills!$F29)/7)-INT((C$5-1-Bills!$F29)/7)),IF(Bills!$E29="Quarterly",IF(MOD(((YEAR(C$5)-YEAR(Bills!$F29))*12+MONTH(C$5)-MONTH(Bills!$F29)),3)=0,Bills!$D29,0),IF(Bills!$E29="Yearly",IF(MOD(((YEAR(C$5)-YEAR(Bills!$F29))*12+MONTH(C$5)-MONTH(Bills!$F29)),12)=0,Bills!$D29,0),"")))))</f>
        <v/>
      </c>
      <c r="D31" s="32">
        <f>IF(OR($A31="",Bills!$D29="",Bills!$E29="",Bills!$F29=""),"",IF(Bills!$E29="Monthly",Bills!$D29,IF(Bills!$E29="Weekly",Bills!$D29*(INT((EOMONTH(D$5,0)-Bills!$F29)/7)-INT((D$5-1-Bills!$F29)/7)),IF(Bills!$E29="Quarterly",IF(MOD(((YEAR(D$5)-YEAR(Bills!$F29))*12+MONTH(D$5)-MONTH(Bills!$F29)),3)=0,Bills!$D29,0),IF(Bills!$E29="Yearly",IF(MOD(((YEAR(D$5)-YEAR(Bills!$F29))*12+MONTH(D$5)-MONTH(Bills!$F29)),12)=0,Bills!$D29,0),"")))))</f>
        <v/>
      </c>
      <c r="E31" s="32">
        <f>IF(OR($A31="",Bills!$D29="",Bills!$E29="",Bills!$F29=""),"",IF(Bills!$E29="Monthly",Bills!$D29,IF(Bills!$E29="Weekly",Bills!$D29*(INT((EOMONTH(E$5,0)-Bills!$F29)/7)-INT((E$5-1-Bills!$F29)/7)),IF(Bills!$E29="Quarterly",IF(MOD(((YEAR(E$5)-YEAR(Bills!$F29))*12+MONTH(E$5)-MONTH(Bills!$F29)),3)=0,Bills!$D29,0),IF(Bills!$E29="Yearly",IF(MOD(((YEAR(E$5)-YEAR(Bills!$F29))*12+MONTH(E$5)-MONTH(Bills!$F29)),12)=0,Bills!$D29,0),"")))))</f>
        <v/>
      </c>
      <c r="F31" s="32">
        <f>IF(OR($A31="",Bills!$D29="",Bills!$E29="",Bills!$F29=""),"",IF(Bills!$E29="Monthly",Bills!$D29,IF(Bills!$E29="Weekly",Bills!$D29*(INT((EOMONTH(F$5,0)-Bills!$F29)/7)-INT((F$5-1-Bills!$F29)/7)),IF(Bills!$E29="Quarterly",IF(MOD(((YEAR(F$5)-YEAR(Bills!$F29))*12+MONTH(F$5)-MONTH(Bills!$F29)),3)=0,Bills!$D29,0),IF(Bills!$E29="Yearly",IF(MOD(((YEAR(F$5)-YEAR(Bills!$F29))*12+MONTH(F$5)-MONTH(Bills!$F29)),12)=0,Bills!$D29,0),"")))))</f>
        <v/>
      </c>
      <c r="G31" s="32">
        <f>IF(OR($A31="",Bills!$D29="",Bills!$E29="",Bills!$F29=""),"",IF(Bills!$E29="Monthly",Bills!$D29,IF(Bills!$E29="Weekly",Bills!$D29*(INT((EOMONTH(G$5,0)-Bills!$F29)/7)-INT((G$5-1-Bills!$F29)/7)),IF(Bills!$E29="Quarterly",IF(MOD(((YEAR(G$5)-YEAR(Bills!$F29))*12+MONTH(G$5)-MONTH(Bills!$F29)),3)=0,Bills!$D29,0),IF(Bills!$E29="Yearly",IF(MOD(((YEAR(G$5)-YEAR(Bills!$F29))*12+MONTH(G$5)-MONTH(Bills!$F29)),12)=0,Bills!$D29,0),"")))))</f>
        <v/>
      </c>
      <c r="H31" s="32">
        <f>IF(OR($A31="",Bills!$D29="",Bills!$E29="",Bills!$F29=""),"",IF(Bills!$E29="Monthly",Bills!$D29,IF(Bills!$E29="Weekly",Bills!$D29*(INT((EOMONTH(H$5,0)-Bills!$F29)/7)-INT((H$5-1-Bills!$F29)/7)),IF(Bills!$E29="Quarterly",IF(MOD(((YEAR(H$5)-YEAR(Bills!$F29))*12+MONTH(H$5)-MONTH(Bills!$F29)),3)=0,Bills!$D29,0),IF(Bills!$E29="Yearly",IF(MOD(((YEAR(H$5)-YEAR(Bills!$F29))*12+MONTH(H$5)-MONTH(Bills!$F29)),12)=0,Bills!$D29,0),"")))))</f>
        <v/>
      </c>
      <c r="I31" s="32">
        <f>IF(OR($A31="",Bills!$D29="",Bills!$E29="",Bills!$F29=""),"",IF(Bills!$E29="Monthly",Bills!$D29,IF(Bills!$E29="Weekly",Bills!$D29*(INT((EOMONTH(I$5,0)-Bills!$F29)/7)-INT((I$5-1-Bills!$F29)/7)),IF(Bills!$E29="Quarterly",IF(MOD(((YEAR(I$5)-YEAR(Bills!$F29))*12+MONTH(I$5)-MONTH(Bills!$F29)),3)=0,Bills!$D29,0),IF(Bills!$E29="Yearly",IF(MOD(((YEAR(I$5)-YEAR(Bills!$F29))*12+MONTH(I$5)-MONTH(Bills!$F29)),12)=0,Bills!$D29,0),"")))))</f>
        <v/>
      </c>
      <c r="J31" s="32">
        <f>IF(OR($A31="",Bills!$D29="",Bills!$E29="",Bills!$F29=""),"",IF(Bills!$E29="Monthly",Bills!$D29,IF(Bills!$E29="Weekly",Bills!$D29*(INT((EOMONTH(J$5,0)-Bills!$F29)/7)-INT((J$5-1-Bills!$F29)/7)),IF(Bills!$E29="Quarterly",IF(MOD(((YEAR(J$5)-YEAR(Bills!$F29))*12+MONTH(J$5)-MONTH(Bills!$F29)),3)=0,Bills!$D29,0),IF(Bills!$E29="Yearly",IF(MOD(((YEAR(J$5)-YEAR(Bills!$F29))*12+MONTH(J$5)-MONTH(Bills!$F29)),12)=0,Bills!$D29,0),"")))))</f>
        <v/>
      </c>
      <c r="K31" s="32">
        <f>IF(OR($A31="",Bills!$D29="",Bills!$E29="",Bills!$F29=""),"",IF(Bills!$E29="Monthly",Bills!$D29,IF(Bills!$E29="Weekly",Bills!$D29*(INT((EOMONTH(K$5,0)-Bills!$F29)/7)-INT((K$5-1-Bills!$F29)/7)),IF(Bills!$E29="Quarterly",IF(MOD(((YEAR(K$5)-YEAR(Bills!$F29))*12+MONTH(K$5)-MONTH(Bills!$F29)),3)=0,Bills!$D29,0),IF(Bills!$E29="Yearly",IF(MOD(((YEAR(K$5)-YEAR(Bills!$F29))*12+MONTH(K$5)-MONTH(Bills!$F29)),12)=0,Bills!$D29,0),"")))))</f>
        <v/>
      </c>
      <c r="L31" s="32">
        <f>IF(OR($A31="",Bills!$D29="",Bills!$E29="",Bills!$F29=""),"",IF(Bills!$E29="Monthly",Bills!$D29,IF(Bills!$E29="Weekly",Bills!$D29*(INT((EOMONTH(L$5,0)-Bills!$F29)/7)-INT((L$5-1-Bills!$F29)/7)),IF(Bills!$E29="Quarterly",IF(MOD(((YEAR(L$5)-YEAR(Bills!$F29))*12+MONTH(L$5)-MONTH(Bills!$F29)),3)=0,Bills!$D29,0),IF(Bills!$E29="Yearly",IF(MOD(((YEAR(L$5)-YEAR(Bills!$F29))*12+MONTH(L$5)-MONTH(Bills!$F29)),12)=0,Bills!$D29,0),"")))))</f>
        <v/>
      </c>
      <c r="M31" s="32">
        <f>IF(OR($A31="",Bills!$D29="",Bills!$E29="",Bills!$F29=""),"",IF(Bills!$E29="Monthly",Bills!$D29,IF(Bills!$E29="Weekly",Bills!$D29*(INT((EOMONTH(M$5,0)-Bills!$F29)/7)-INT((M$5-1-Bills!$F29)/7)),IF(Bills!$E29="Quarterly",IF(MOD(((YEAR(M$5)-YEAR(Bills!$F29))*12+MONTH(M$5)-MONTH(Bills!$F29)),3)=0,Bills!$D29,0),IF(Bills!$E29="Yearly",IF(MOD(((YEAR(M$5)-YEAR(Bills!$F29))*12+MONTH(M$5)-MONTH(Bills!$F29)),12)=0,Bills!$D29,0),"")))))</f>
        <v/>
      </c>
      <c r="N31" s="33">
        <f>IF($A31="","",SUM(B31:M31))</f>
        <v/>
      </c>
    </row>
    <row r="32">
      <c r="A32" s="21">
        <f>IF(Bills!A30="","",Bills!A30)</f>
        <v/>
      </c>
      <c r="B32" s="32">
        <f>IF(OR($A32="",Bills!$D30="",Bills!$E30="",Bills!$F30=""),"",IF(Bills!$E30="Monthly",Bills!$D30,IF(Bills!$E30="Weekly",Bills!$D30*(INT((EOMONTH(B$5,0)-Bills!$F30)/7)-INT((B$5-1-Bills!$F30)/7)),IF(Bills!$E30="Quarterly",IF(MOD(((YEAR(B$5)-YEAR(Bills!$F30))*12+MONTH(B$5)-MONTH(Bills!$F30)),3)=0,Bills!$D30,0),IF(Bills!$E30="Yearly",IF(MOD(((YEAR(B$5)-YEAR(Bills!$F30))*12+MONTH(B$5)-MONTH(Bills!$F30)),12)=0,Bills!$D30,0),"")))))</f>
        <v/>
      </c>
      <c r="C32" s="32">
        <f>IF(OR($A32="",Bills!$D30="",Bills!$E30="",Bills!$F30=""),"",IF(Bills!$E30="Monthly",Bills!$D30,IF(Bills!$E30="Weekly",Bills!$D30*(INT((EOMONTH(C$5,0)-Bills!$F30)/7)-INT((C$5-1-Bills!$F30)/7)),IF(Bills!$E30="Quarterly",IF(MOD(((YEAR(C$5)-YEAR(Bills!$F30))*12+MONTH(C$5)-MONTH(Bills!$F30)),3)=0,Bills!$D30,0),IF(Bills!$E30="Yearly",IF(MOD(((YEAR(C$5)-YEAR(Bills!$F30))*12+MONTH(C$5)-MONTH(Bills!$F30)),12)=0,Bills!$D30,0),"")))))</f>
        <v/>
      </c>
      <c r="D32" s="32">
        <f>IF(OR($A32="",Bills!$D30="",Bills!$E30="",Bills!$F30=""),"",IF(Bills!$E30="Monthly",Bills!$D30,IF(Bills!$E30="Weekly",Bills!$D30*(INT((EOMONTH(D$5,0)-Bills!$F30)/7)-INT((D$5-1-Bills!$F30)/7)),IF(Bills!$E30="Quarterly",IF(MOD(((YEAR(D$5)-YEAR(Bills!$F30))*12+MONTH(D$5)-MONTH(Bills!$F30)),3)=0,Bills!$D30,0),IF(Bills!$E30="Yearly",IF(MOD(((YEAR(D$5)-YEAR(Bills!$F30))*12+MONTH(D$5)-MONTH(Bills!$F30)),12)=0,Bills!$D30,0),"")))))</f>
        <v/>
      </c>
      <c r="E32" s="32">
        <f>IF(OR($A32="",Bills!$D30="",Bills!$E30="",Bills!$F30=""),"",IF(Bills!$E30="Monthly",Bills!$D30,IF(Bills!$E30="Weekly",Bills!$D30*(INT((EOMONTH(E$5,0)-Bills!$F30)/7)-INT((E$5-1-Bills!$F30)/7)),IF(Bills!$E30="Quarterly",IF(MOD(((YEAR(E$5)-YEAR(Bills!$F30))*12+MONTH(E$5)-MONTH(Bills!$F30)),3)=0,Bills!$D30,0),IF(Bills!$E30="Yearly",IF(MOD(((YEAR(E$5)-YEAR(Bills!$F30))*12+MONTH(E$5)-MONTH(Bills!$F30)),12)=0,Bills!$D30,0),"")))))</f>
        <v/>
      </c>
      <c r="F32" s="32">
        <f>IF(OR($A32="",Bills!$D30="",Bills!$E30="",Bills!$F30=""),"",IF(Bills!$E30="Monthly",Bills!$D30,IF(Bills!$E30="Weekly",Bills!$D30*(INT((EOMONTH(F$5,0)-Bills!$F30)/7)-INT((F$5-1-Bills!$F30)/7)),IF(Bills!$E30="Quarterly",IF(MOD(((YEAR(F$5)-YEAR(Bills!$F30))*12+MONTH(F$5)-MONTH(Bills!$F30)),3)=0,Bills!$D30,0),IF(Bills!$E30="Yearly",IF(MOD(((YEAR(F$5)-YEAR(Bills!$F30))*12+MONTH(F$5)-MONTH(Bills!$F30)),12)=0,Bills!$D30,0),"")))))</f>
        <v/>
      </c>
      <c r="G32" s="32">
        <f>IF(OR($A32="",Bills!$D30="",Bills!$E30="",Bills!$F30=""),"",IF(Bills!$E30="Monthly",Bills!$D30,IF(Bills!$E30="Weekly",Bills!$D30*(INT((EOMONTH(G$5,0)-Bills!$F30)/7)-INT((G$5-1-Bills!$F30)/7)),IF(Bills!$E30="Quarterly",IF(MOD(((YEAR(G$5)-YEAR(Bills!$F30))*12+MONTH(G$5)-MONTH(Bills!$F30)),3)=0,Bills!$D30,0),IF(Bills!$E30="Yearly",IF(MOD(((YEAR(G$5)-YEAR(Bills!$F30))*12+MONTH(G$5)-MONTH(Bills!$F30)),12)=0,Bills!$D30,0),"")))))</f>
        <v/>
      </c>
      <c r="H32" s="32">
        <f>IF(OR($A32="",Bills!$D30="",Bills!$E30="",Bills!$F30=""),"",IF(Bills!$E30="Monthly",Bills!$D30,IF(Bills!$E30="Weekly",Bills!$D30*(INT((EOMONTH(H$5,0)-Bills!$F30)/7)-INT((H$5-1-Bills!$F30)/7)),IF(Bills!$E30="Quarterly",IF(MOD(((YEAR(H$5)-YEAR(Bills!$F30))*12+MONTH(H$5)-MONTH(Bills!$F30)),3)=0,Bills!$D30,0),IF(Bills!$E30="Yearly",IF(MOD(((YEAR(H$5)-YEAR(Bills!$F30))*12+MONTH(H$5)-MONTH(Bills!$F30)),12)=0,Bills!$D30,0),"")))))</f>
        <v/>
      </c>
      <c r="I32" s="32">
        <f>IF(OR($A32="",Bills!$D30="",Bills!$E30="",Bills!$F30=""),"",IF(Bills!$E30="Monthly",Bills!$D30,IF(Bills!$E30="Weekly",Bills!$D30*(INT((EOMONTH(I$5,0)-Bills!$F30)/7)-INT((I$5-1-Bills!$F30)/7)),IF(Bills!$E30="Quarterly",IF(MOD(((YEAR(I$5)-YEAR(Bills!$F30))*12+MONTH(I$5)-MONTH(Bills!$F30)),3)=0,Bills!$D30,0),IF(Bills!$E30="Yearly",IF(MOD(((YEAR(I$5)-YEAR(Bills!$F30))*12+MONTH(I$5)-MONTH(Bills!$F30)),12)=0,Bills!$D30,0),"")))))</f>
        <v/>
      </c>
      <c r="J32" s="32">
        <f>IF(OR($A32="",Bills!$D30="",Bills!$E30="",Bills!$F30=""),"",IF(Bills!$E30="Monthly",Bills!$D30,IF(Bills!$E30="Weekly",Bills!$D30*(INT((EOMONTH(J$5,0)-Bills!$F30)/7)-INT((J$5-1-Bills!$F30)/7)),IF(Bills!$E30="Quarterly",IF(MOD(((YEAR(J$5)-YEAR(Bills!$F30))*12+MONTH(J$5)-MONTH(Bills!$F30)),3)=0,Bills!$D30,0),IF(Bills!$E30="Yearly",IF(MOD(((YEAR(J$5)-YEAR(Bills!$F30))*12+MONTH(J$5)-MONTH(Bills!$F30)),12)=0,Bills!$D30,0),"")))))</f>
        <v/>
      </c>
      <c r="K32" s="32">
        <f>IF(OR($A32="",Bills!$D30="",Bills!$E30="",Bills!$F30=""),"",IF(Bills!$E30="Monthly",Bills!$D30,IF(Bills!$E30="Weekly",Bills!$D30*(INT((EOMONTH(K$5,0)-Bills!$F30)/7)-INT((K$5-1-Bills!$F30)/7)),IF(Bills!$E30="Quarterly",IF(MOD(((YEAR(K$5)-YEAR(Bills!$F30))*12+MONTH(K$5)-MONTH(Bills!$F30)),3)=0,Bills!$D30,0),IF(Bills!$E30="Yearly",IF(MOD(((YEAR(K$5)-YEAR(Bills!$F30))*12+MONTH(K$5)-MONTH(Bills!$F30)),12)=0,Bills!$D30,0),"")))))</f>
        <v/>
      </c>
      <c r="L32" s="32">
        <f>IF(OR($A32="",Bills!$D30="",Bills!$E30="",Bills!$F30=""),"",IF(Bills!$E30="Monthly",Bills!$D30,IF(Bills!$E30="Weekly",Bills!$D30*(INT((EOMONTH(L$5,0)-Bills!$F30)/7)-INT((L$5-1-Bills!$F30)/7)),IF(Bills!$E30="Quarterly",IF(MOD(((YEAR(L$5)-YEAR(Bills!$F30))*12+MONTH(L$5)-MONTH(Bills!$F30)),3)=0,Bills!$D30,0),IF(Bills!$E30="Yearly",IF(MOD(((YEAR(L$5)-YEAR(Bills!$F30))*12+MONTH(L$5)-MONTH(Bills!$F30)),12)=0,Bills!$D30,0),"")))))</f>
        <v/>
      </c>
      <c r="M32" s="32">
        <f>IF(OR($A32="",Bills!$D30="",Bills!$E30="",Bills!$F30=""),"",IF(Bills!$E30="Monthly",Bills!$D30,IF(Bills!$E30="Weekly",Bills!$D30*(INT((EOMONTH(M$5,0)-Bills!$F30)/7)-INT((M$5-1-Bills!$F30)/7)),IF(Bills!$E30="Quarterly",IF(MOD(((YEAR(M$5)-YEAR(Bills!$F30))*12+MONTH(M$5)-MONTH(Bills!$F30)),3)=0,Bills!$D30,0),IF(Bills!$E30="Yearly",IF(MOD(((YEAR(M$5)-YEAR(Bills!$F30))*12+MONTH(M$5)-MONTH(Bills!$F30)),12)=0,Bills!$D30,0),"")))))</f>
        <v/>
      </c>
      <c r="N32" s="33">
        <f>IF($A32="","",SUM(B32:M32))</f>
        <v/>
      </c>
    </row>
    <row r="33">
      <c r="A33" s="21">
        <f>IF(Bills!A31="","",Bills!A31)</f>
        <v/>
      </c>
      <c r="B33" s="32">
        <f>IF(OR($A33="",Bills!$D31="",Bills!$E31="",Bills!$F31=""),"",IF(Bills!$E31="Monthly",Bills!$D31,IF(Bills!$E31="Weekly",Bills!$D31*(INT((EOMONTH(B$5,0)-Bills!$F31)/7)-INT((B$5-1-Bills!$F31)/7)),IF(Bills!$E31="Quarterly",IF(MOD(((YEAR(B$5)-YEAR(Bills!$F31))*12+MONTH(B$5)-MONTH(Bills!$F31)),3)=0,Bills!$D31,0),IF(Bills!$E31="Yearly",IF(MOD(((YEAR(B$5)-YEAR(Bills!$F31))*12+MONTH(B$5)-MONTH(Bills!$F31)),12)=0,Bills!$D31,0),"")))))</f>
        <v/>
      </c>
      <c r="C33" s="32">
        <f>IF(OR($A33="",Bills!$D31="",Bills!$E31="",Bills!$F31=""),"",IF(Bills!$E31="Monthly",Bills!$D31,IF(Bills!$E31="Weekly",Bills!$D31*(INT((EOMONTH(C$5,0)-Bills!$F31)/7)-INT((C$5-1-Bills!$F31)/7)),IF(Bills!$E31="Quarterly",IF(MOD(((YEAR(C$5)-YEAR(Bills!$F31))*12+MONTH(C$5)-MONTH(Bills!$F31)),3)=0,Bills!$D31,0),IF(Bills!$E31="Yearly",IF(MOD(((YEAR(C$5)-YEAR(Bills!$F31))*12+MONTH(C$5)-MONTH(Bills!$F31)),12)=0,Bills!$D31,0),"")))))</f>
        <v/>
      </c>
      <c r="D33" s="32">
        <f>IF(OR($A33="",Bills!$D31="",Bills!$E31="",Bills!$F31=""),"",IF(Bills!$E31="Monthly",Bills!$D31,IF(Bills!$E31="Weekly",Bills!$D31*(INT((EOMONTH(D$5,0)-Bills!$F31)/7)-INT((D$5-1-Bills!$F31)/7)),IF(Bills!$E31="Quarterly",IF(MOD(((YEAR(D$5)-YEAR(Bills!$F31))*12+MONTH(D$5)-MONTH(Bills!$F31)),3)=0,Bills!$D31,0),IF(Bills!$E31="Yearly",IF(MOD(((YEAR(D$5)-YEAR(Bills!$F31))*12+MONTH(D$5)-MONTH(Bills!$F31)),12)=0,Bills!$D31,0),"")))))</f>
        <v/>
      </c>
      <c r="E33" s="32">
        <f>IF(OR($A33="",Bills!$D31="",Bills!$E31="",Bills!$F31=""),"",IF(Bills!$E31="Monthly",Bills!$D31,IF(Bills!$E31="Weekly",Bills!$D31*(INT((EOMONTH(E$5,0)-Bills!$F31)/7)-INT((E$5-1-Bills!$F31)/7)),IF(Bills!$E31="Quarterly",IF(MOD(((YEAR(E$5)-YEAR(Bills!$F31))*12+MONTH(E$5)-MONTH(Bills!$F31)),3)=0,Bills!$D31,0),IF(Bills!$E31="Yearly",IF(MOD(((YEAR(E$5)-YEAR(Bills!$F31))*12+MONTH(E$5)-MONTH(Bills!$F31)),12)=0,Bills!$D31,0),"")))))</f>
        <v/>
      </c>
      <c r="F33" s="32">
        <f>IF(OR($A33="",Bills!$D31="",Bills!$E31="",Bills!$F31=""),"",IF(Bills!$E31="Monthly",Bills!$D31,IF(Bills!$E31="Weekly",Bills!$D31*(INT((EOMONTH(F$5,0)-Bills!$F31)/7)-INT((F$5-1-Bills!$F31)/7)),IF(Bills!$E31="Quarterly",IF(MOD(((YEAR(F$5)-YEAR(Bills!$F31))*12+MONTH(F$5)-MONTH(Bills!$F31)),3)=0,Bills!$D31,0),IF(Bills!$E31="Yearly",IF(MOD(((YEAR(F$5)-YEAR(Bills!$F31))*12+MONTH(F$5)-MONTH(Bills!$F31)),12)=0,Bills!$D31,0),"")))))</f>
        <v/>
      </c>
      <c r="G33" s="32">
        <f>IF(OR($A33="",Bills!$D31="",Bills!$E31="",Bills!$F31=""),"",IF(Bills!$E31="Monthly",Bills!$D31,IF(Bills!$E31="Weekly",Bills!$D31*(INT((EOMONTH(G$5,0)-Bills!$F31)/7)-INT((G$5-1-Bills!$F31)/7)),IF(Bills!$E31="Quarterly",IF(MOD(((YEAR(G$5)-YEAR(Bills!$F31))*12+MONTH(G$5)-MONTH(Bills!$F31)),3)=0,Bills!$D31,0),IF(Bills!$E31="Yearly",IF(MOD(((YEAR(G$5)-YEAR(Bills!$F31))*12+MONTH(G$5)-MONTH(Bills!$F31)),12)=0,Bills!$D31,0),"")))))</f>
        <v/>
      </c>
      <c r="H33" s="32">
        <f>IF(OR($A33="",Bills!$D31="",Bills!$E31="",Bills!$F31=""),"",IF(Bills!$E31="Monthly",Bills!$D31,IF(Bills!$E31="Weekly",Bills!$D31*(INT((EOMONTH(H$5,0)-Bills!$F31)/7)-INT((H$5-1-Bills!$F31)/7)),IF(Bills!$E31="Quarterly",IF(MOD(((YEAR(H$5)-YEAR(Bills!$F31))*12+MONTH(H$5)-MONTH(Bills!$F31)),3)=0,Bills!$D31,0),IF(Bills!$E31="Yearly",IF(MOD(((YEAR(H$5)-YEAR(Bills!$F31))*12+MONTH(H$5)-MONTH(Bills!$F31)),12)=0,Bills!$D31,0),"")))))</f>
        <v/>
      </c>
      <c r="I33" s="32">
        <f>IF(OR($A33="",Bills!$D31="",Bills!$E31="",Bills!$F31=""),"",IF(Bills!$E31="Monthly",Bills!$D31,IF(Bills!$E31="Weekly",Bills!$D31*(INT((EOMONTH(I$5,0)-Bills!$F31)/7)-INT((I$5-1-Bills!$F31)/7)),IF(Bills!$E31="Quarterly",IF(MOD(((YEAR(I$5)-YEAR(Bills!$F31))*12+MONTH(I$5)-MONTH(Bills!$F31)),3)=0,Bills!$D31,0),IF(Bills!$E31="Yearly",IF(MOD(((YEAR(I$5)-YEAR(Bills!$F31))*12+MONTH(I$5)-MONTH(Bills!$F31)),12)=0,Bills!$D31,0),"")))))</f>
        <v/>
      </c>
      <c r="J33" s="32">
        <f>IF(OR($A33="",Bills!$D31="",Bills!$E31="",Bills!$F31=""),"",IF(Bills!$E31="Monthly",Bills!$D31,IF(Bills!$E31="Weekly",Bills!$D31*(INT((EOMONTH(J$5,0)-Bills!$F31)/7)-INT((J$5-1-Bills!$F31)/7)),IF(Bills!$E31="Quarterly",IF(MOD(((YEAR(J$5)-YEAR(Bills!$F31))*12+MONTH(J$5)-MONTH(Bills!$F31)),3)=0,Bills!$D31,0),IF(Bills!$E31="Yearly",IF(MOD(((YEAR(J$5)-YEAR(Bills!$F31))*12+MONTH(J$5)-MONTH(Bills!$F31)),12)=0,Bills!$D31,0),"")))))</f>
        <v/>
      </c>
      <c r="K33" s="32">
        <f>IF(OR($A33="",Bills!$D31="",Bills!$E31="",Bills!$F31=""),"",IF(Bills!$E31="Monthly",Bills!$D31,IF(Bills!$E31="Weekly",Bills!$D31*(INT((EOMONTH(K$5,0)-Bills!$F31)/7)-INT((K$5-1-Bills!$F31)/7)),IF(Bills!$E31="Quarterly",IF(MOD(((YEAR(K$5)-YEAR(Bills!$F31))*12+MONTH(K$5)-MONTH(Bills!$F31)),3)=0,Bills!$D31,0),IF(Bills!$E31="Yearly",IF(MOD(((YEAR(K$5)-YEAR(Bills!$F31))*12+MONTH(K$5)-MONTH(Bills!$F31)),12)=0,Bills!$D31,0),"")))))</f>
        <v/>
      </c>
      <c r="L33" s="32">
        <f>IF(OR($A33="",Bills!$D31="",Bills!$E31="",Bills!$F31=""),"",IF(Bills!$E31="Monthly",Bills!$D31,IF(Bills!$E31="Weekly",Bills!$D31*(INT((EOMONTH(L$5,0)-Bills!$F31)/7)-INT((L$5-1-Bills!$F31)/7)),IF(Bills!$E31="Quarterly",IF(MOD(((YEAR(L$5)-YEAR(Bills!$F31))*12+MONTH(L$5)-MONTH(Bills!$F31)),3)=0,Bills!$D31,0),IF(Bills!$E31="Yearly",IF(MOD(((YEAR(L$5)-YEAR(Bills!$F31))*12+MONTH(L$5)-MONTH(Bills!$F31)),12)=0,Bills!$D31,0),"")))))</f>
        <v/>
      </c>
      <c r="M33" s="32">
        <f>IF(OR($A33="",Bills!$D31="",Bills!$E31="",Bills!$F31=""),"",IF(Bills!$E31="Monthly",Bills!$D31,IF(Bills!$E31="Weekly",Bills!$D31*(INT((EOMONTH(M$5,0)-Bills!$F31)/7)-INT((M$5-1-Bills!$F31)/7)),IF(Bills!$E31="Quarterly",IF(MOD(((YEAR(M$5)-YEAR(Bills!$F31))*12+MONTH(M$5)-MONTH(Bills!$F31)),3)=0,Bills!$D31,0),IF(Bills!$E31="Yearly",IF(MOD(((YEAR(M$5)-YEAR(Bills!$F31))*12+MONTH(M$5)-MONTH(Bills!$F31)),12)=0,Bills!$D31,0),"")))))</f>
        <v/>
      </c>
      <c r="N33" s="33">
        <f>IF($A33="","",SUM(B33:M33))</f>
        <v/>
      </c>
    </row>
    <row r="34">
      <c r="A34" s="21">
        <f>IF(Bills!A32="","",Bills!A32)</f>
        <v/>
      </c>
      <c r="B34" s="32">
        <f>IF(OR($A34="",Bills!$D32="",Bills!$E32="",Bills!$F32=""),"",IF(Bills!$E32="Monthly",Bills!$D32,IF(Bills!$E32="Weekly",Bills!$D32*(INT((EOMONTH(B$5,0)-Bills!$F32)/7)-INT((B$5-1-Bills!$F32)/7)),IF(Bills!$E32="Quarterly",IF(MOD(((YEAR(B$5)-YEAR(Bills!$F32))*12+MONTH(B$5)-MONTH(Bills!$F32)),3)=0,Bills!$D32,0),IF(Bills!$E32="Yearly",IF(MOD(((YEAR(B$5)-YEAR(Bills!$F32))*12+MONTH(B$5)-MONTH(Bills!$F32)),12)=0,Bills!$D32,0),"")))))</f>
        <v/>
      </c>
      <c r="C34" s="32">
        <f>IF(OR($A34="",Bills!$D32="",Bills!$E32="",Bills!$F32=""),"",IF(Bills!$E32="Monthly",Bills!$D32,IF(Bills!$E32="Weekly",Bills!$D32*(INT((EOMONTH(C$5,0)-Bills!$F32)/7)-INT((C$5-1-Bills!$F32)/7)),IF(Bills!$E32="Quarterly",IF(MOD(((YEAR(C$5)-YEAR(Bills!$F32))*12+MONTH(C$5)-MONTH(Bills!$F32)),3)=0,Bills!$D32,0),IF(Bills!$E32="Yearly",IF(MOD(((YEAR(C$5)-YEAR(Bills!$F32))*12+MONTH(C$5)-MONTH(Bills!$F32)),12)=0,Bills!$D32,0),"")))))</f>
        <v/>
      </c>
      <c r="D34" s="32">
        <f>IF(OR($A34="",Bills!$D32="",Bills!$E32="",Bills!$F32=""),"",IF(Bills!$E32="Monthly",Bills!$D32,IF(Bills!$E32="Weekly",Bills!$D32*(INT((EOMONTH(D$5,0)-Bills!$F32)/7)-INT((D$5-1-Bills!$F32)/7)),IF(Bills!$E32="Quarterly",IF(MOD(((YEAR(D$5)-YEAR(Bills!$F32))*12+MONTH(D$5)-MONTH(Bills!$F32)),3)=0,Bills!$D32,0),IF(Bills!$E32="Yearly",IF(MOD(((YEAR(D$5)-YEAR(Bills!$F32))*12+MONTH(D$5)-MONTH(Bills!$F32)),12)=0,Bills!$D32,0),"")))))</f>
        <v/>
      </c>
      <c r="E34" s="32">
        <f>IF(OR($A34="",Bills!$D32="",Bills!$E32="",Bills!$F32=""),"",IF(Bills!$E32="Monthly",Bills!$D32,IF(Bills!$E32="Weekly",Bills!$D32*(INT((EOMONTH(E$5,0)-Bills!$F32)/7)-INT((E$5-1-Bills!$F32)/7)),IF(Bills!$E32="Quarterly",IF(MOD(((YEAR(E$5)-YEAR(Bills!$F32))*12+MONTH(E$5)-MONTH(Bills!$F32)),3)=0,Bills!$D32,0),IF(Bills!$E32="Yearly",IF(MOD(((YEAR(E$5)-YEAR(Bills!$F32))*12+MONTH(E$5)-MONTH(Bills!$F32)),12)=0,Bills!$D32,0),"")))))</f>
        <v/>
      </c>
      <c r="F34" s="32">
        <f>IF(OR($A34="",Bills!$D32="",Bills!$E32="",Bills!$F32=""),"",IF(Bills!$E32="Monthly",Bills!$D32,IF(Bills!$E32="Weekly",Bills!$D32*(INT((EOMONTH(F$5,0)-Bills!$F32)/7)-INT((F$5-1-Bills!$F32)/7)),IF(Bills!$E32="Quarterly",IF(MOD(((YEAR(F$5)-YEAR(Bills!$F32))*12+MONTH(F$5)-MONTH(Bills!$F32)),3)=0,Bills!$D32,0),IF(Bills!$E32="Yearly",IF(MOD(((YEAR(F$5)-YEAR(Bills!$F32))*12+MONTH(F$5)-MONTH(Bills!$F32)),12)=0,Bills!$D32,0),"")))))</f>
        <v/>
      </c>
      <c r="G34" s="32">
        <f>IF(OR($A34="",Bills!$D32="",Bills!$E32="",Bills!$F32=""),"",IF(Bills!$E32="Monthly",Bills!$D32,IF(Bills!$E32="Weekly",Bills!$D32*(INT((EOMONTH(G$5,0)-Bills!$F32)/7)-INT((G$5-1-Bills!$F32)/7)),IF(Bills!$E32="Quarterly",IF(MOD(((YEAR(G$5)-YEAR(Bills!$F32))*12+MONTH(G$5)-MONTH(Bills!$F32)),3)=0,Bills!$D32,0),IF(Bills!$E32="Yearly",IF(MOD(((YEAR(G$5)-YEAR(Bills!$F32))*12+MONTH(G$5)-MONTH(Bills!$F32)),12)=0,Bills!$D32,0),"")))))</f>
        <v/>
      </c>
      <c r="H34" s="32">
        <f>IF(OR($A34="",Bills!$D32="",Bills!$E32="",Bills!$F32=""),"",IF(Bills!$E32="Monthly",Bills!$D32,IF(Bills!$E32="Weekly",Bills!$D32*(INT((EOMONTH(H$5,0)-Bills!$F32)/7)-INT((H$5-1-Bills!$F32)/7)),IF(Bills!$E32="Quarterly",IF(MOD(((YEAR(H$5)-YEAR(Bills!$F32))*12+MONTH(H$5)-MONTH(Bills!$F32)),3)=0,Bills!$D32,0),IF(Bills!$E32="Yearly",IF(MOD(((YEAR(H$5)-YEAR(Bills!$F32))*12+MONTH(H$5)-MONTH(Bills!$F32)),12)=0,Bills!$D32,0),"")))))</f>
        <v/>
      </c>
      <c r="I34" s="32">
        <f>IF(OR($A34="",Bills!$D32="",Bills!$E32="",Bills!$F32=""),"",IF(Bills!$E32="Monthly",Bills!$D32,IF(Bills!$E32="Weekly",Bills!$D32*(INT((EOMONTH(I$5,0)-Bills!$F32)/7)-INT((I$5-1-Bills!$F32)/7)),IF(Bills!$E32="Quarterly",IF(MOD(((YEAR(I$5)-YEAR(Bills!$F32))*12+MONTH(I$5)-MONTH(Bills!$F32)),3)=0,Bills!$D32,0),IF(Bills!$E32="Yearly",IF(MOD(((YEAR(I$5)-YEAR(Bills!$F32))*12+MONTH(I$5)-MONTH(Bills!$F32)),12)=0,Bills!$D32,0),"")))))</f>
        <v/>
      </c>
      <c r="J34" s="32">
        <f>IF(OR($A34="",Bills!$D32="",Bills!$E32="",Bills!$F32=""),"",IF(Bills!$E32="Monthly",Bills!$D32,IF(Bills!$E32="Weekly",Bills!$D32*(INT((EOMONTH(J$5,0)-Bills!$F32)/7)-INT((J$5-1-Bills!$F32)/7)),IF(Bills!$E32="Quarterly",IF(MOD(((YEAR(J$5)-YEAR(Bills!$F32))*12+MONTH(J$5)-MONTH(Bills!$F32)),3)=0,Bills!$D32,0),IF(Bills!$E32="Yearly",IF(MOD(((YEAR(J$5)-YEAR(Bills!$F32))*12+MONTH(J$5)-MONTH(Bills!$F32)),12)=0,Bills!$D32,0),"")))))</f>
        <v/>
      </c>
      <c r="K34" s="32">
        <f>IF(OR($A34="",Bills!$D32="",Bills!$E32="",Bills!$F32=""),"",IF(Bills!$E32="Monthly",Bills!$D32,IF(Bills!$E32="Weekly",Bills!$D32*(INT((EOMONTH(K$5,0)-Bills!$F32)/7)-INT((K$5-1-Bills!$F32)/7)),IF(Bills!$E32="Quarterly",IF(MOD(((YEAR(K$5)-YEAR(Bills!$F32))*12+MONTH(K$5)-MONTH(Bills!$F32)),3)=0,Bills!$D32,0),IF(Bills!$E32="Yearly",IF(MOD(((YEAR(K$5)-YEAR(Bills!$F32))*12+MONTH(K$5)-MONTH(Bills!$F32)),12)=0,Bills!$D32,0),"")))))</f>
        <v/>
      </c>
      <c r="L34" s="32">
        <f>IF(OR($A34="",Bills!$D32="",Bills!$E32="",Bills!$F32=""),"",IF(Bills!$E32="Monthly",Bills!$D32,IF(Bills!$E32="Weekly",Bills!$D32*(INT((EOMONTH(L$5,0)-Bills!$F32)/7)-INT((L$5-1-Bills!$F32)/7)),IF(Bills!$E32="Quarterly",IF(MOD(((YEAR(L$5)-YEAR(Bills!$F32))*12+MONTH(L$5)-MONTH(Bills!$F32)),3)=0,Bills!$D32,0),IF(Bills!$E32="Yearly",IF(MOD(((YEAR(L$5)-YEAR(Bills!$F32))*12+MONTH(L$5)-MONTH(Bills!$F32)),12)=0,Bills!$D32,0),"")))))</f>
        <v/>
      </c>
      <c r="M34" s="32">
        <f>IF(OR($A34="",Bills!$D32="",Bills!$E32="",Bills!$F32=""),"",IF(Bills!$E32="Monthly",Bills!$D32,IF(Bills!$E32="Weekly",Bills!$D32*(INT((EOMONTH(M$5,0)-Bills!$F32)/7)-INT((M$5-1-Bills!$F32)/7)),IF(Bills!$E32="Quarterly",IF(MOD(((YEAR(M$5)-YEAR(Bills!$F32))*12+MONTH(M$5)-MONTH(Bills!$F32)),3)=0,Bills!$D32,0),IF(Bills!$E32="Yearly",IF(MOD(((YEAR(M$5)-YEAR(Bills!$F32))*12+MONTH(M$5)-MONTH(Bills!$F32)),12)=0,Bills!$D32,0),"")))))</f>
        <v/>
      </c>
      <c r="N34" s="33">
        <f>IF($A34="","",SUM(B34:M34))</f>
        <v/>
      </c>
    </row>
    <row r="35">
      <c r="A35" s="21">
        <f>IF(Bills!A33="","",Bills!A33)</f>
        <v/>
      </c>
      <c r="B35" s="32">
        <f>IF(OR($A35="",Bills!$D33="",Bills!$E33="",Bills!$F33=""),"",IF(Bills!$E33="Monthly",Bills!$D33,IF(Bills!$E33="Weekly",Bills!$D33*(INT((EOMONTH(B$5,0)-Bills!$F33)/7)-INT((B$5-1-Bills!$F33)/7)),IF(Bills!$E33="Quarterly",IF(MOD(((YEAR(B$5)-YEAR(Bills!$F33))*12+MONTH(B$5)-MONTH(Bills!$F33)),3)=0,Bills!$D33,0),IF(Bills!$E33="Yearly",IF(MOD(((YEAR(B$5)-YEAR(Bills!$F33))*12+MONTH(B$5)-MONTH(Bills!$F33)),12)=0,Bills!$D33,0),"")))))</f>
        <v/>
      </c>
      <c r="C35" s="32">
        <f>IF(OR($A35="",Bills!$D33="",Bills!$E33="",Bills!$F33=""),"",IF(Bills!$E33="Monthly",Bills!$D33,IF(Bills!$E33="Weekly",Bills!$D33*(INT((EOMONTH(C$5,0)-Bills!$F33)/7)-INT((C$5-1-Bills!$F33)/7)),IF(Bills!$E33="Quarterly",IF(MOD(((YEAR(C$5)-YEAR(Bills!$F33))*12+MONTH(C$5)-MONTH(Bills!$F33)),3)=0,Bills!$D33,0),IF(Bills!$E33="Yearly",IF(MOD(((YEAR(C$5)-YEAR(Bills!$F33))*12+MONTH(C$5)-MONTH(Bills!$F33)),12)=0,Bills!$D33,0),"")))))</f>
        <v/>
      </c>
      <c r="D35" s="32">
        <f>IF(OR($A35="",Bills!$D33="",Bills!$E33="",Bills!$F33=""),"",IF(Bills!$E33="Monthly",Bills!$D33,IF(Bills!$E33="Weekly",Bills!$D33*(INT((EOMONTH(D$5,0)-Bills!$F33)/7)-INT((D$5-1-Bills!$F33)/7)),IF(Bills!$E33="Quarterly",IF(MOD(((YEAR(D$5)-YEAR(Bills!$F33))*12+MONTH(D$5)-MONTH(Bills!$F33)),3)=0,Bills!$D33,0),IF(Bills!$E33="Yearly",IF(MOD(((YEAR(D$5)-YEAR(Bills!$F33))*12+MONTH(D$5)-MONTH(Bills!$F33)),12)=0,Bills!$D33,0),"")))))</f>
        <v/>
      </c>
      <c r="E35" s="32">
        <f>IF(OR($A35="",Bills!$D33="",Bills!$E33="",Bills!$F33=""),"",IF(Bills!$E33="Monthly",Bills!$D33,IF(Bills!$E33="Weekly",Bills!$D33*(INT((EOMONTH(E$5,0)-Bills!$F33)/7)-INT((E$5-1-Bills!$F33)/7)),IF(Bills!$E33="Quarterly",IF(MOD(((YEAR(E$5)-YEAR(Bills!$F33))*12+MONTH(E$5)-MONTH(Bills!$F33)),3)=0,Bills!$D33,0),IF(Bills!$E33="Yearly",IF(MOD(((YEAR(E$5)-YEAR(Bills!$F33))*12+MONTH(E$5)-MONTH(Bills!$F33)),12)=0,Bills!$D33,0),"")))))</f>
        <v/>
      </c>
      <c r="F35" s="32">
        <f>IF(OR($A35="",Bills!$D33="",Bills!$E33="",Bills!$F33=""),"",IF(Bills!$E33="Monthly",Bills!$D33,IF(Bills!$E33="Weekly",Bills!$D33*(INT((EOMONTH(F$5,0)-Bills!$F33)/7)-INT((F$5-1-Bills!$F33)/7)),IF(Bills!$E33="Quarterly",IF(MOD(((YEAR(F$5)-YEAR(Bills!$F33))*12+MONTH(F$5)-MONTH(Bills!$F33)),3)=0,Bills!$D33,0),IF(Bills!$E33="Yearly",IF(MOD(((YEAR(F$5)-YEAR(Bills!$F33))*12+MONTH(F$5)-MONTH(Bills!$F33)),12)=0,Bills!$D33,0),"")))))</f>
        <v/>
      </c>
      <c r="G35" s="32">
        <f>IF(OR($A35="",Bills!$D33="",Bills!$E33="",Bills!$F33=""),"",IF(Bills!$E33="Monthly",Bills!$D33,IF(Bills!$E33="Weekly",Bills!$D33*(INT((EOMONTH(G$5,0)-Bills!$F33)/7)-INT((G$5-1-Bills!$F33)/7)),IF(Bills!$E33="Quarterly",IF(MOD(((YEAR(G$5)-YEAR(Bills!$F33))*12+MONTH(G$5)-MONTH(Bills!$F33)),3)=0,Bills!$D33,0),IF(Bills!$E33="Yearly",IF(MOD(((YEAR(G$5)-YEAR(Bills!$F33))*12+MONTH(G$5)-MONTH(Bills!$F33)),12)=0,Bills!$D33,0),"")))))</f>
        <v/>
      </c>
      <c r="H35" s="32">
        <f>IF(OR($A35="",Bills!$D33="",Bills!$E33="",Bills!$F33=""),"",IF(Bills!$E33="Monthly",Bills!$D33,IF(Bills!$E33="Weekly",Bills!$D33*(INT((EOMONTH(H$5,0)-Bills!$F33)/7)-INT((H$5-1-Bills!$F33)/7)),IF(Bills!$E33="Quarterly",IF(MOD(((YEAR(H$5)-YEAR(Bills!$F33))*12+MONTH(H$5)-MONTH(Bills!$F33)),3)=0,Bills!$D33,0),IF(Bills!$E33="Yearly",IF(MOD(((YEAR(H$5)-YEAR(Bills!$F33))*12+MONTH(H$5)-MONTH(Bills!$F33)),12)=0,Bills!$D33,0),"")))))</f>
        <v/>
      </c>
      <c r="I35" s="32">
        <f>IF(OR($A35="",Bills!$D33="",Bills!$E33="",Bills!$F33=""),"",IF(Bills!$E33="Monthly",Bills!$D33,IF(Bills!$E33="Weekly",Bills!$D33*(INT((EOMONTH(I$5,0)-Bills!$F33)/7)-INT((I$5-1-Bills!$F33)/7)),IF(Bills!$E33="Quarterly",IF(MOD(((YEAR(I$5)-YEAR(Bills!$F33))*12+MONTH(I$5)-MONTH(Bills!$F33)),3)=0,Bills!$D33,0),IF(Bills!$E33="Yearly",IF(MOD(((YEAR(I$5)-YEAR(Bills!$F33))*12+MONTH(I$5)-MONTH(Bills!$F33)),12)=0,Bills!$D33,0),"")))))</f>
        <v/>
      </c>
      <c r="J35" s="32">
        <f>IF(OR($A35="",Bills!$D33="",Bills!$E33="",Bills!$F33=""),"",IF(Bills!$E33="Monthly",Bills!$D33,IF(Bills!$E33="Weekly",Bills!$D33*(INT((EOMONTH(J$5,0)-Bills!$F33)/7)-INT((J$5-1-Bills!$F33)/7)),IF(Bills!$E33="Quarterly",IF(MOD(((YEAR(J$5)-YEAR(Bills!$F33))*12+MONTH(J$5)-MONTH(Bills!$F33)),3)=0,Bills!$D33,0),IF(Bills!$E33="Yearly",IF(MOD(((YEAR(J$5)-YEAR(Bills!$F33))*12+MONTH(J$5)-MONTH(Bills!$F33)),12)=0,Bills!$D33,0),"")))))</f>
        <v/>
      </c>
      <c r="K35" s="32">
        <f>IF(OR($A35="",Bills!$D33="",Bills!$E33="",Bills!$F33=""),"",IF(Bills!$E33="Monthly",Bills!$D33,IF(Bills!$E33="Weekly",Bills!$D33*(INT((EOMONTH(K$5,0)-Bills!$F33)/7)-INT((K$5-1-Bills!$F33)/7)),IF(Bills!$E33="Quarterly",IF(MOD(((YEAR(K$5)-YEAR(Bills!$F33))*12+MONTH(K$5)-MONTH(Bills!$F33)),3)=0,Bills!$D33,0),IF(Bills!$E33="Yearly",IF(MOD(((YEAR(K$5)-YEAR(Bills!$F33))*12+MONTH(K$5)-MONTH(Bills!$F33)),12)=0,Bills!$D33,0),"")))))</f>
        <v/>
      </c>
      <c r="L35" s="32">
        <f>IF(OR($A35="",Bills!$D33="",Bills!$E33="",Bills!$F33=""),"",IF(Bills!$E33="Monthly",Bills!$D33,IF(Bills!$E33="Weekly",Bills!$D33*(INT((EOMONTH(L$5,0)-Bills!$F33)/7)-INT((L$5-1-Bills!$F33)/7)),IF(Bills!$E33="Quarterly",IF(MOD(((YEAR(L$5)-YEAR(Bills!$F33))*12+MONTH(L$5)-MONTH(Bills!$F33)),3)=0,Bills!$D33,0),IF(Bills!$E33="Yearly",IF(MOD(((YEAR(L$5)-YEAR(Bills!$F33))*12+MONTH(L$5)-MONTH(Bills!$F33)),12)=0,Bills!$D33,0),"")))))</f>
        <v/>
      </c>
      <c r="M35" s="32">
        <f>IF(OR($A35="",Bills!$D33="",Bills!$E33="",Bills!$F33=""),"",IF(Bills!$E33="Monthly",Bills!$D33,IF(Bills!$E33="Weekly",Bills!$D33*(INT((EOMONTH(M$5,0)-Bills!$F33)/7)-INT((M$5-1-Bills!$F33)/7)),IF(Bills!$E33="Quarterly",IF(MOD(((YEAR(M$5)-YEAR(Bills!$F33))*12+MONTH(M$5)-MONTH(Bills!$F33)),3)=0,Bills!$D33,0),IF(Bills!$E33="Yearly",IF(MOD(((YEAR(M$5)-YEAR(Bills!$F33))*12+MONTH(M$5)-MONTH(Bills!$F33)),12)=0,Bills!$D33,0),"")))))</f>
        <v/>
      </c>
      <c r="N35" s="33">
        <f>IF($A35="","",SUM(B35:M35))</f>
        <v/>
      </c>
    </row>
    <row r="36">
      <c r="A36" s="21">
        <f>IF(Bills!A34="","",Bills!A34)</f>
        <v/>
      </c>
      <c r="B36" s="32">
        <f>IF(OR($A36="",Bills!$D34="",Bills!$E34="",Bills!$F34=""),"",IF(Bills!$E34="Monthly",Bills!$D34,IF(Bills!$E34="Weekly",Bills!$D34*(INT((EOMONTH(B$5,0)-Bills!$F34)/7)-INT((B$5-1-Bills!$F34)/7)),IF(Bills!$E34="Quarterly",IF(MOD(((YEAR(B$5)-YEAR(Bills!$F34))*12+MONTH(B$5)-MONTH(Bills!$F34)),3)=0,Bills!$D34,0),IF(Bills!$E34="Yearly",IF(MOD(((YEAR(B$5)-YEAR(Bills!$F34))*12+MONTH(B$5)-MONTH(Bills!$F34)),12)=0,Bills!$D34,0),"")))))</f>
        <v/>
      </c>
      <c r="C36" s="32">
        <f>IF(OR($A36="",Bills!$D34="",Bills!$E34="",Bills!$F34=""),"",IF(Bills!$E34="Monthly",Bills!$D34,IF(Bills!$E34="Weekly",Bills!$D34*(INT((EOMONTH(C$5,0)-Bills!$F34)/7)-INT((C$5-1-Bills!$F34)/7)),IF(Bills!$E34="Quarterly",IF(MOD(((YEAR(C$5)-YEAR(Bills!$F34))*12+MONTH(C$5)-MONTH(Bills!$F34)),3)=0,Bills!$D34,0),IF(Bills!$E34="Yearly",IF(MOD(((YEAR(C$5)-YEAR(Bills!$F34))*12+MONTH(C$5)-MONTH(Bills!$F34)),12)=0,Bills!$D34,0),"")))))</f>
        <v/>
      </c>
      <c r="D36" s="32">
        <f>IF(OR($A36="",Bills!$D34="",Bills!$E34="",Bills!$F34=""),"",IF(Bills!$E34="Monthly",Bills!$D34,IF(Bills!$E34="Weekly",Bills!$D34*(INT((EOMONTH(D$5,0)-Bills!$F34)/7)-INT((D$5-1-Bills!$F34)/7)),IF(Bills!$E34="Quarterly",IF(MOD(((YEAR(D$5)-YEAR(Bills!$F34))*12+MONTH(D$5)-MONTH(Bills!$F34)),3)=0,Bills!$D34,0),IF(Bills!$E34="Yearly",IF(MOD(((YEAR(D$5)-YEAR(Bills!$F34))*12+MONTH(D$5)-MONTH(Bills!$F34)),12)=0,Bills!$D34,0),"")))))</f>
        <v/>
      </c>
      <c r="E36" s="32">
        <f>IF(OR($A36="",Bills!$D34="",Bills!$E34="",Bills!$F34=""),"",IF(Bills!$E34="Monthly",Bills!$D34,IF(Bills!$E34="Weekly",Bills!$D34*(INT((EOMONTH(E$5,0)-Bills!$F34)/7)-INT((E$5-1-Bills!$F34)/7)),IF(Bills!$E34="Quarterly",IF(MOD(((YEAR(E$5)-YEAR(Bills!$F34))*12+MONTH(E$5)-MONTH(Bills!$F34)),3)=0,Bills!$D34,0),IF(Bills!$E34="Yearly",IF(MOD(((YEAR(E$5)-YEAR(Bills!$F34))*12+MONTH(E$5)-MONTH(Bills!$F34)),12)=0,Bills!$D34,0),"")))))</f>
        <v/>
      </c>
      <c r="F36" s="32">
        <f>IF(OR($A36="",Bills!$D34="",Bills!$E34="",Bills!$F34=""),"",IF(Bills!$E34="Monthly",Bills!$D34,IF(Bills!$E34="Weekly",Bills!$D34*(INT((EOMONTH(F$5,0)-Bills!$F34)/7)-INT((F$5-1-Bills!$F34)/7)),IF(Bills!$E34="Quarterly",IF(MOD(((YEAR(F$5)-YEAR(Bills!$F34))*12+MONTH(F$5)-MONTH(Bills!$F34)),3)=0,Bills!$D34,0),IF(Bills!$E34="Yearly",IF(MOD(((YEAR(F$5)-YEAR(Bills!$F34))*12+MONTH(F$5)-MONTH(Bills!$F34)),12)=0,Bills!$D34,0),"")))))</f>
        <v/>
      </c>
      <c r="G36" s="32">
        <f>IF(OR($A36="",Bills!$D34="",Bills!$E34="",Bills!$F34=""),"",IF(Bills!$E34="Monthly",Bills!$D34,IF(Bills!$E34="Weekly",Bills!$D34*(INT((EOMONTH(G$5,0)-Bills!$F34)/7)-INT((G$5-1-Bills!$F34)/7)),IF(Bills!$E34="Quarterly",IF(MOD(((YEAR(G$5)-YEAR(Bills!$F34))*12+MONTH(G$5)-MONTH(Bills!$F34)),3)=0,Bills!$D34,0),IF(Bills!$E34="Yearly",IF(MOD(((YEAR(G$5)-YEAR(Bills!$F34))*12+MONTH(G$5)-MONTH(Bills!$F34)),12)=0,Bills!$D34,0),"")))))</f>
        <v/>
      </c>
      <c r="H36" s="32">
        <f>IF(OR($A36="",Bills!$D34="",Bills!$E34="",Bills!$F34=""),"",IF(Bills!$E34="Monthly",Bills!$D34,IF(Bills!$E34="Weekly",Bills!$D34*(INT((EOMONTH(H$5,0)-Bills!$F34)/7)-INT((H$5-1-Bills!$F34)/7)),IF(Bills!$E34="Quarterly",IF(MOD(((YEAR(H$5)-YEAR(Bills!$F34))*12+MONTH(H$5)-MONTH(Bills!$F34)),3)=0,Bills!$D34,0),IF(Bills!$E34="Yearly",IF(MOD(((YEAR(H$5)-YEAR(Bills!$F34))*12+MONTH(H$5)-MONTH(Bills!$F34)),12)=0,Bills!$D34,0),"")))))</f>
        <v/>
      </c>
      <c r="I36" s="32">
        <f>IF(OR($A36="",Bills!$D34="",Bills!$E34="",Bills!$F34=""),"",IF(Bills!$E34="Monthly",Bills!$D34,IF(Bills!$E34="Weekly",Bills!$D34*(INT((EOMONTH(I$5,0)-Bills!$F34)/7)-INT((I$5-1-Bills!$F34)/7)),IF(Bills!$E34="Quarterly",IF(MOD(((YEAR(I$5)-YEAR(Bills!$F34))*12+MONTH(I$5)-MONTH(Bills!$F34)),3)=0,Bills!$D34,0),IF(Bills!$E34="Yearly",IF(MOD(((YEAR(I$5)-YEAR(Bills!$F34))*12+MONTH(I$5)-MONTH(Bills!$F34)),12)=0,Bills!$D34,0),"")))))</f>
        <v/>
      </c>
      <c r="J36" s="32">
        <f>IF(OR($A36="",Bills!$D34="",Bills!$E34="",Bills!$F34=""),"",IF(Bills!$E34="Monthly",Bills!$D34,IF(Bills!$E34="Weekly",Bills!$D34*(INT((EOMONTH(J$5,0)-Bills!$F34)/7)-INT((J$5-1-Bills!$F34)/7)),IF(Bills!$E34="Quarterly",IF(MOD(((YEAR(J$5)-YEAR(Bills!$F34))*12+MONTH(J$5)-MONTH(Bills!$F34)),3)=0,Bills!$D34,0),IF(Bills!$E34="Yearly",IF(MOD(((YEAR(J$5)-YEAR(Bills!$F34))*12+MONTH(J$5)-MONTH(Bills!$F34)),12)=0,Bills!$D34,0),"")))))</f>
        <v/>
      </c>
      <c r="K36" s="32">
        <f>IF(OR($A36="",Bills!$D34="",Bills!$E34="",Bills!$F34=""),"",IF(Bills!$E34="Monthly",Bills!$D34,IF(Bills!$E34="Weekly",Bills!$D34*(INT((EOMONTH(K$5,0)-Bills!$F34)/7)-INT((K$5-1-Bills!$F34)/7)),IF(Bills!$E34="Quarterly",IF(MOD(((YEAR(K$5)-YEAR(Bills!$F34))*12+MONTH(K$5)-MONTH(Bills!$F34)),3)=0,Bills!$D34,0),IF(Bills!$E34="Yearly",IF(MOD(((YEAR(K$5)-YEAR(Bills!$F34))*12+MONTH(K$5)-MONTH(Bills!$F34)),12)=0,Bills!$D34,0),"")))))</f>
        <v/>
      </c>
      <c r="L36" s="32">
        <f>IF(OR($A36="",Bills!$D34="",Bills!$E34="",Bills!$F34=""),"",IF(Bills!$E34="Monthly",Bills!$D34,IF(Bills!$E34="Weekly",Bills!$D34*(INT((EOMONTH(L$5,0)-Bills!$F34)/7)-INT((L$5-1-Bills!$F34)/7)),IF(Bills!$E34="Quarterly",IF(MOD(((YEAR(L$5)-YEAR(Bills!$F34))*12+MONTH(L$5)-MONTH(Bills!$F34)),3)=0,Bills!$D34,0),IF(Bills!$E34="Yearly",IF(MOD(((YEAR(L$5)-YEAR(Bills!$F34))*12+MONTH(L$5)-MONTH(Bills!$F34)),12)=0,Bills!$D34,0),"")))))</f>
        <v/>
      </c>
      <c r="M36" s="32">
        <f>IF(OR($A36="",Bills!$D34="",Bills!$E34="",Bills!$F34=""),"",IF(Bills!$E34="Monthly",Bills!$D34,IF(Bills!$E34="Weekly",Bills!$D34*(INT((EOMONTH(M$5,0)-Bills!$F34)/7)-INT((M$5-1-Bills!$F34)/7)),IF(Bills!$E34="Quarterly",IF(MOD(((YEAR(M$5)-YEAR(Bills!$F34))*12+MONTH(M$5)-MONTH(Bills!$F34)),3)=0,Bills!$D34,0),IF(Bills!$E34="Yearly",IF(MOD(((YEAR(M$5)-YEAR(Bills!$F34))*12+MONTH(M$5)-MONTH(Bills!$F34)),12)=0,Bills!$D34,0),"")))))</f>
        <v/>
      </c>
      <c r="N36" s="33">
        <f>IF($A36="","",SUM(B36:M36))</f>
        <v/>
      </c>
    </row>
    <row r="37">
      <c r="A37" s="21">
        <f>IF(Bills!A35="","",Bills!A35)</f>
        <v/>
      </c>
      <c r="B37" s="32">
        <f>IF(OR($A37="",Bills!$D35="",Bills!$E35="",Bills!$F35=""),"",IF(Bills!$E35="Monthly",Bills!$D35,IF(Bills!$E35="Weekly",Bills!$D35*(INT((EOMONTH(B$5,0)-Bills!$F35)/7)-INT((B$5-1-Bills!$F35)/7)),IF(Bills!$E35="Quarterly",IF(MOD(((YEAR(B$5)-YEAR(Bills!$F35))*12+MONTH(B$5)-MONTH(Bills!$F35)),3)=0,Bills!$D35,0),IF(Bills!$E35="Yearly",IF(MOD(((YEAR(B$5)-YEAR(Bills!$F35))*12+MONTH(B$5)-MONTH(Bills!$F35)),12)=0,Bills!$D35,0),"")))))</f>
        <v/>
      </c>
      <c r="C37" s="32">
        <f>IF(OR($A37="",Bills!$D35="",Bills!$E35="",Bills!$F35=""),"",IF(Bills!$E35="Monthly",Bills!$D35,IF(Bills!$E35="Weekly",Bills!$D35*(INT((EOMONTH(C$5,0)-Bills!$F35)/7)-INT((C$5-1-Bills!$F35)/7)),IF(Bills!$E35="Quarterly",IF(MOD(((YEAR(C$5)-YEAR(Bills!$F35))*12+MONTH(C$5)-MONTH(Bills!$F35)),3)=0,Bills!$D35,0),IF(Bills!$E35="Yearly",IF(MOD(((YEAR(C$5)-YEAR(Bills!$F35))*12+MONTH(C$5)-MONTH(Bills!$F35)),12)=0,Bills!$D35,0),"")))))</f>
        <v/>
      </c>
      <c r="D37" s="32">
        <f>IF(OR($A37="",Bills!$D35="",Bills!$E35="",Bills!$F35=""),"",IF(Bills!$E35="Monthly",Bills!$D35,IF(Bills!$E35="Weekly",Bills!$D35*(INT((EOMONTH(D$5,0)-Bills!$F35)/7)-INT((D$5-1-Bills!$F35)/7)),IF(Bills!$E35="Quarterly",IF(MOD(((YEAR(D$5)-YEAR(Bills!$F35))*12+MONTH(D$5)-MONTH(Bills!$F35)),3)=0,Bills!$D35,0),IF(Bills!$E35="Yearly",IF(MOD(((YEAR(D$5)-YEAR(Bills!$F35))*12+MONTH(D$5)-MONTH(Bills!$F35)),12)=0,Bills!$D35,0),"")))))</f>
        <v/>
      </c>
      <c r="E37" s="32">
        <f>IF(OR($A37="",Bills!$D35="",Bills!$E35="",Bills!$F35=""),"",IF(Bills!$E35="Monthly",Bills!$D35,IF(Bills!$E35="Weekly",Bills!$D35*(INT((EOMONTH(E$5,0)-Bills!$F35)/7)-INT((E$5-1-Bills!$F35)/7)),IF(Bills!$E35="Quarterly",IF(MOD(((YEAR(E$5)-YEAR(Bills!$F35))*12+MONTH(E$5)-MONTH(Bills!$F35)),3)=0,Bills!$D35,0),IF(Bills!$E35="Yearly",IF(MOD(((YEAR(E$5)-YEAR(Bills!$F35))*12+MONTH(E$5)-MONTH(Bills!$F35)),12)=0,Bills!$D35,0),"")))))</f>
        <v/>
      </c>
      <c r="F37" s="32">
        <f>IF(OR($A37="",Bills!$D35="",Bills!$E35="",Bills!$F35=""),"",IF(Bills!$E35="Monthly",Bills!$D35,IF(Bills!$E35="Weekly",Bills!$D35*(INT((EOMONTH(F$5,0)-Bills!$F35)/7)-INT((F$5-1-Bills!$F35)/7)),IF(Bills!$E35="Quarterly",IF(MOD(((YEAR(F$5)-YEAR(Bills!$F35))*12+MONTH(F$5)-MONTH(Bills!$F35)),3)=0,Bills!$D35,0),IF(Bills!$E35="Yearly",IF(MOD(((YEAR(F$5)-YEAR(Bills!$F35))*12+MONTH(F$5)-MONTH(Bills!$F35)),12)=0,Bills!$D35,0),"")))))</f>
        <v/>
      </c>
      <c r="G37" s="32">
        <f>IF(OR($A37="",Bills!$D35="",Bills!$E35="",Bills!$F35=""),"",IF(Bills!$E35="Monthly",Bills!$D35,IF(Bills!$E35="Weekly",Bills!$D35*(INT((EOMONTH(G$5,0)-Bills!$F35)/7)-INT((G$5-1-Bills!$F35)/7)),IF(Bills!$E35="Quarterly",IF(MOD(((YEAR(G$5)-YEAR(Bills!$F35))*12+MONTH(G$5)-MONTH(Bills!$F35)),3)=0,Bills!$D35,0),IF(Bills!$E35="Yearly",IF(MOD(((YEAR(G$5)-YEAR(Bills!$F35))*12+MONTH(G$5)-MONTH(Bills!$F35)),12)=0,Bills!$D35,0),"")))))</f>
        <v/>
      </c>
      <c r="H37" s="32">
        <f>IF(OR($A37="",Bills!$D35="",Bills!$E35="",Bills!$F35=""),"",IF(Bills!$E35="Monthly",Bills!$D35,IF(Bills!$E35="Weekly",Bills!$D35*(INT((EOMONTH(H$5,0)-Bills!$F35)/7)-INT((H$5-1-Bills!$F35)/7)),IF(Bills!$E35="Quarterly",IF(MOD(((YEAR(H$5)-YEAR(Bills!$F35))*12+MONTH(H$5)-MONTH(Bills!$F35)),3)=0,Bills!$D35,0),IF(Bills!$E35="Yearly",IF(MOD(((YEAR(H$5)-YEAR(Bills!$F35))*12+MONTH(H$5)-MONTH(Bills!$F35)),12)=0,Bills!$D35,0),"")))))</f>
        <v/>
      </c>
      <c r="I37" s="32">
        <f>IF(OR($A37="",Bills!$D35="",Bills!$E35="",Bills!$F35=""),"",IF(Bills!$E35="Monthly",Bills!$D35,IF(Bills!$E35="Weekly",Bills!$D35*(INT((EOMONTH(I$5,0)-Bills!$F35)/7)-INT((I$5-1-Bills!$F35)/7)),IF(Bills!$E35="Quarterly",IF(MOD(((YEAR(I$5)-YEAR(Bills!$F35))*12+MONTH(I$5)-MONTH(Bills!$F35)),3)=0,Bills!$D35,0),IF(Bills!$E35="Yearly",IF(MOD(((YEAR(I$5)-YEAR(Bills!$F35))*12+MONTH(I$5)-MONTH(Bills!$F35)),12)=0,Bills!$D35,0),"")))))</f>
        <v/>
      </c>
      <c r="J37" s="32">
        <f>IF(OR($A37="",Bills!$D35="",Bills!$E35="",Bills!$F35=""),"",IF(Bills!$E35="Monthly",Bills!$D35,IF(Bills!$E35="Weekly",Bills!$D35*(INT((EOMONTH(J$5,0)-Bills!$F35)/7)-INT((J$5-1-Bills!$F35)/7)),IF(Bills!$E35="Quarterly",IF(MOD(((YEAR(J$5)-YEAR(Bills!$F35))*12+MONTH(J$5)-MONTH(Bills!$F35)),3)=0,Bills!$D35,0),IF(Bills!$E35="Yearly",IF(MOD(((YEAR(J$5)-YEAR(Bills!$F35))*12+MONTH(J$5)-MONTH(Bills!$F35)),12)=0,Bills!$D35,0),"")))))</f>
        <v/>
      </c>
      <c r="K37" s="32">
        <f>IF(OR($A37="",Bills!$D35="",Bills!$E35="",Bills!$F35=""),"",IF(Bills!$E35="Monthly",Bills!$D35,IF(Bills!$E35="Weekly",Bills!$D35*(INT((EOMONTH(K$5,0)-Bills!$F35)/7)-INT((K$5-1-Bills!$F35)/7)),IF(Bills!$E35="Quarterly",IF(MOD(((YEAR(K$5)-YEAR(Bills!$F35))*12+MONTH(K$5)-MONTH(Bills!$F35)),3)=0,Bills!$D35,0),IF(Bills!$E35="Yearly",IF(MOD(((YEAR(K$5)-YEAR(Bills!$F35))*12+MONTH(K$5)-MONTH(Bills!$F35)),12)=0,Bills!$D35,0),"")))))</f>
        <v/>
      </c>
      <c r="L37" s="32">
        <f>IF(OR($A37="",Bills!$D35="",Bills!$E35="",Bills!$F35=""),"",IF(Bills!$E35="Monthly",Bills!$D35,IF(Bills!$E35="Weekly",Bills!$D35*(INT((EOMONTH(L$5,0)-Bills!$F35)/7)-INT((L$5-1-Bills!$F35)/7)),IF(Bills!$E35="Quarterly",IF(MOD(((YEAR(L$5)-YEAR(Bills!$F35))*12+MONTH(L$5)-MONTH(Bills!$F35)),3)=0,Bills!$D35,0),IF(Bills!$E35="Yearly",IF(MOD(((YEAR(L$5)-YEAR(Bills!$F35))*12+MONTH(L$5)-MONTH(Bills!$F35)),12)=0,Bills!$D35,0),"")))))</f>
        <v/>
      </c>
      <c r="M37" s="32">
        <f>IF(OR($A37="",Bills!$D35="",Bills!$E35="",Bills!$F35=""),"",IF(Bills!$E35="Monthly",Bills!$D35,IF(Bills!$E35="Weekly",Bills!$D35*(INT((EOMONTH(M$5,0)-Bills!$F35)/7)-INT((M$5-1-Bills!$F35)/7)),IF(Bills!$E35="Quarterly",IF(MOD(((YEAR(M$5)-YEAR(Bills!$F35))*12+MONTH(M$5)-MONTH(Bills!$F35)),3)=0,Bills!$D35,0),IF(Bills!$E35="Yearly",IF(MOD(((YEAR(M$5)-YEAR(Bills!$F35))*12+MONTH(M$5)-MONTH(Bills!$F35)),12)=0,Bills!$D35,0),"")))))</f>
        <v/>
      </c>
      <c r="N37" s="33">
        <f>IF($A37="","",SUM(B37:M37))</f>
        <v/>
      </c>
    </row>
    <row r="38">
      <c r="A38" s="21">
        <f>IF(Bills!A36="","",Bills!A36)</f>
        <v/>
      </c>
      <c r="B38" s="32">
        <f>IF(OR($A38="",Bills!$D36="",Bills!$E36="",Bills!$F36=""),"",IF(Bills!$E36="Monthly",Bills!$D36,IF(Bills!$E36="Weekly",Bills!$D36*(INT((EOMONTH(B$5,0)-Bills!$F36)/7)-INT((B$5-1-Bills!$F36)/7)),IF(Bills!$E36="Quarterly",IF(MOD(((YEAR(B$5)-YEAR(Bills!$F36))*12+MONTH(B$5)-MONTH(Bills!$F36)),3)=0,Bills!$D36,0),IF(Bills!$E36="Yearly",IF(MOD(((YEAR(B$5)-YEAR(Bills!$F36))*12+MONTH(B$5)-MONTH(Bills!$F36)),12)=0,Bills!$D36,0),"")))))</f>
        <v/>
      </c>
      <c r="C38" s="32">
        <f>IF(OR($A38="",Bills!$D36="",Bills!$E36="",Bills!$F36=""),"",IF(Bills!$E36="Monthly",Bills!$D36,IF(Bills!$E36="Weekly",Bills!$D36*(INT((EOMONTH(C$5,0)-Bills!$F36)/7)-INT((C$5-1-Bills!$F36)/7)),IF(Bills!$E36="Quarterly",IF(MOD(((YEAR(C$5)-YEAR(Bills!$F36))*12+MONTH(C$5)-MONTH(Bills!$F36)),3)=0,Bills!$D36,0),IF(Bills!$E36="Yearly",IF(MOD(((YEAR(C$5)-YEAR(Bills!$F36))*12+MONTH(C$5)-MONTH(Bills!$F36)),12)=0,Bills!$D36,0),"")))))</f>
        <v/>
      </c>
      <c r="D38" s="32">
        <f>IF(OR($A38="",Bills!$D36="",Bills!$E36="",Bills!$F36=""),"",IF(Bills!$E36="Monthly",Bills!$D36,IF(Bills!$E36="Weekly",Bills!$D36*(INT((EOMONTH(D$5,0)-Bills!$F36)/7)-INT((D$5-1-Bills!$F36)/7)),IF(Bills!$E36="Quarterly",IF(MOD(((YEAR(D$5)-YEAR(Bills!$F36))*12+MONTH(D$5)-MONTH(Bills!$F36)),3)=0,Bills!$D36,0),IF(Bills!$E36="Yearly",IF(MOD(((YEAR(D$5)-YEAR(Bills!$F36))*12+MONTH(D$5)-MONTH(Bills!$F36)),12)=0,Bills!$D36,0),"")))))</f>
        <v/>
      </c>
      <c r="E38" s="32">
        <f>IF(OR($A38="",Bills!$D36="",Bills!$E36="",Bills!$F36=""),"",IF(Bills!$E36="Monthly",Bills!$D36,IF(Bills!$E36="Weekly",Bills!$D36*(INT((EOMONTH(E$5,0)-Bills!$F36)/7)-INT((E$5-1-Bills!$F36)/7)),IF(Bills!$E36="Quarterly",IF(MOD(((YEAR(E$5)-YEAR(Bills!$F36))*12+MONTH(E$5)-MONTH(Bills!$F36)),3)=0,Bills!$D36,0),IF(Bills!$E36="Yearly",IF(MOD(((YEAR(E$5)-YEAR(Bills!$F36))*12+MONTH(E$5)-MONTH(Bills!$F36)),12)=0,Bills!$D36,0),"")))))</f>
        <v/>
      </c>
      <c r="F38" s="32">
        <f>IF(OR($A38="",Bills!$D36="",Bills!$E36="",Bills!$F36=""),"",IF(Bills!$E36="Monthly",Bills!$D36,IF(Bills!$E36="Weekly",Bills!$D36*(INT((EOMONTH(F$5,0)-Bills!$F36)/7)-INT((F$5-1-Bills!$F36)/7)),IF(Bills!$E36="Quarterly",IF(MOD(((YEAR(F$5)-YEAR(Bills!$F36))*12+MONTH(F$5)-MONTH(Bills!$F36)),3)=0,Bills!$D36,0),IF(Bills!$E36="Yearly",IF(MOD(((YEAR(F$5)-YEAR(Bills!$F36))*12+MONTH(F$5)-MONTH(Bills!$F36)),12)=0,Bills!$D36,0),"")))))</f>
        <v/>
      </c>
      <c r="G38" s="32">
        <f>IF(OR($A38="",Bills!$D36="",Bills!$E36="",Bills!$F36=""),"",IF(Bills!$E36="Monthly",Bills!$D36,IF(Bills!$E36="Weekly",Bills!$D36*(INT((EOMONTH(G$5,0)-Bills!$F36)/7)-INT((G$5-1-Bills!$F36)/7)),IF(Bills!$E36="Quarterly",IF(MOD(((YEAR(G$5)-YEAR(Bills!$F36))*12+MONTH(G$5)-MONTH(Bills!$F36)),3)=0,Bills!$D36,0),IF(Bills!$E36="Yearly",IF(MOD(((YEAR(G$5)-YEAR(Bills!$F36))*12+MONTH(G$5)-MONTH(Bills!$F36)),12)=0,Bills!$D36,0),"")))))</f>
        <v/>
      </c>
      <c r="H38" s="32">
        <f>IF(OR($A38="",Bills!$D36="",Bills!$E36="",Bills!$F36=""),"",IF(Bills!$E36="Monthly",Bills!$D36,IF(Bills!$E36="Weekly",Bills!$D36*(INT((EOMONTH(H$5,0)-Bills!$F36)/7)-INT((H$5-1-Bills!$F36)/7)),IF(Bills!$E36="Quarterly",IF(MOD(((YEAR(H$5)-YEAR(Bills!$F36))*12+MONTH(H$5)-MONTH(Bills!$F36)),3)=0,Bills!$D36,0),IF(Bills!$E36="Yearly",IF(MOD(((YEAR(H$5)-YEAR(Bills!$F36))*12+MONTH(H$5)-MONTH(Bills!$F36)),12)=0,Bills!$D36,0),"")))))</f>
        <v/>
      </c>
      <c r="I38" s="32">
        <f>IF(OR($A38="",Bills!$D36="",Bills!$E36="",Bills!$F36=""),"",IF(Bills!$E36="Monthly",Bills!$D36,IF(Bills!$E36="Weekly",Bills!$D36*(INT((EOMONTH(I$5,0)-Bills!$F36)/7)-INT((I$5-1-Bills!$F36)/7)),IF(Bills!$E36="Quarterly",IF(MOD(((YEAR(I$5)-YEAR(Bills!$F36))*12+MONTH(I$5)-MONTH(Bills!$F36)),3)=0,Bills!$D36,0),IF(Bills!$E36="Yearly",IF(MOD(((YEAR(I$5)-YEAR(Bills!$F36))*12+MONTH(I$5)-MONTH(Bills!$F36)),12)=0,Bills!$D36,0),"")))))</f>
        <v/>
      </c>
      <c r="J38" s="32">
        <f>IF(OR($A38="",Bills!$D36="",Bills!$E36="",Bills!$F36=""),"",IF(Bills!$E36="Monthly",Bills!$D36,IF(Bills!$E36="Weekly",Bills!$D36*(INT((EOMONTH(J$5,0)-Bills!$F36)/7)-INT((J$5-1-Bills!$F36)/7)),IF(Bills!$E36="Quarterly",IF(MOD(((YEAR(J$5)-YEAR(Bills!$F36))*12+MONTH(J$5)-MONTH(Bills!$F36)),3)=0,Bills!$D36,0),IF(Bills!$E36="Yearly",IF(MOD(((YEAR(J$5)-YEAR(Bills!$F36))*12+MONTH(J$5)-MONTH(Bills!$F36)),12)=0,Bills!$D36,0),"")))))</f>
        <v/>
      </c>
      <c r="K38" s="32">
        <f>IF(OR($A38="",Bills!$D36="",Bills!$E36="",Bills!$F36=""),"",IF(Bills!$E36="Monthly",Bills!$D36,IF(Bills!$E36="Weekly",Bills!$D36*(INT((EOMONTH(K$5,0)-Bills!$F36)/7)-INT((K$5-1-Bills!$F36)/7)),IF(Bills!$E36="Quarterly",IF(MOD(((YEAR(K$5)-YEAR(Bills!$F36))*12+MONTH(K$5)-MONTH(Bills!$F36)),3)=0,Bills!$D36,0),IF(Bills!$E36="Yearly",IF(MOD(((YEAR(K$5)-YEAR(Bills!$F36))*12+MONTH(K$5)-MONTH(Bills!$F36)),12)=0,Bills!$D36,0),"")))))</f>
        <v/>
      </c>
      <c r="L38" s="32">
        <f>IF(OR($A38="",Bills!$D36="",Bills!$E36="",Bills!$F36=""),"",IF(Bills!$E36="Monthly",Bills!$D36,IF(Bills!$E36="Weekly",Bills!$D36*(INT((EOMONTH(L$5,0)-Bills!$F36)/7)-INT((L$5-1-Bills!$F36)/7)),IF(Bills!$E36="Quarterly",IF(MOD(((YEAR(L$5)-YEAR(Bills!$F36))*12+MONTH(L$5)-MONTH(Bills!$F36)),3)=0,Bills!$D36,0),IF(Bills!$E36="Yearly",IF(MOD(((YEAR(L$5)-YEAR(Bills!$F36))*12+MONTH(L$5)-MONTH(Bills!$F36)),12)=0,Bills!$D36,0),"")))))</f>
        <v/>
      </c>
      <c r="M38" s="32">
        <f>IF(OR($A38="",Bills!$D36="",Bills!$E36="",Bills!$F36=""),"",IF(Bills!$E36="Monthly",Bills!$D36,IF(Bills!$E36="Weekly",Bills!$D36*(INT((EOMONTH(M$5,0)-Bills!$F36)/7)-INT((M$5-1-Bills!$F36)/7)),IF(Bills!$E36="Quarterly",IF(MOD(((YEAR(M$5)-YEAR(Bills!$F36))*12+MONTH(M$5)-MONTH(Bills!$F36)),3)=0,Bills!$D36,0),IF(Bills!$E36="Yearly",IF(MOD(((YEAR(M$5)-YEAR(Bills!$F36))*12+MONTH(M$5)-MONTH(Bills!$F36)),12)=0,Bills!$D36,0),"")))))</f>
        <v/>
      </c>
      <c r="N38" s="33">
        <f>IF($A38="","",SUM(B38:M38))</f>
        <v/>
      </c>
    </row>
    <row r="39">
      <c r="A39" s="21">
        <f>IF(Bills!A37="","",Bills!A37)</f>
        <v/>
      </c>
      <c r="B39" s="32">
        <f>IF(OR($A39="",Bills!$D37="",Bills!$E37="",Bills!$F37=""),"",IF(Bills!$E37="Monthly",Bills!$D37,IF(Bills!$E37="Weekly",Bills!$D37*(INT((EOMONTH(B$5,0)-Bills!$F37)/7)-INT((B$5-1-Bills!$F37)/7)),IF(Bills!$E37="Quarterly",IF(MOD(((YEAR(B$5)-YEAR(Bills!$F37))*12+MONTH(B$5)-MONTH(Bills!$F37)),3)=0,Bills!$D37,0),IF(Bills!$E37="Yearly",IF(MOD(((YEAR(B$5)-YEAR(Bills!$F37))*12+MONTH(B$5)-MONTH(Bills!$F37)),12)=0,Bills!$D37,0),"")))))</f>
        <v/>
      </c>
      <c r="C39" s="32">
        <f>IF(OR($A39="",Bills!$D37="",Bills!$E37="",Bills!$F37=""),"",IF(Bills!$E37="Monthly",Bills!$D37,IF(Bills!$E37="Weekly",Bills!$D37*(INT((EOMONTH(C$5,0)-Bills!$F37)/7)-INT((C$5-1-Bills!$F37)/7)),IF(Bills!$E37="Quarterly",IF(MOD(((YEAR(C$5)-YEAR(Bills!$F37))*12+MONTH(C$5)-MONTH(Bills!$F37)),3)=0,Bills!$D37,0),IF(Bills!$E37="Yearly",IF(MOD(((YEAR(C$5)-YEAR(Bills!$F37))*12+MONTH(C$5)-MONTH(Bills!$F37)),12)=0,Bills!$D37,0),"")))))</f>
        <v/>
      </c>
      <c r="D39" s="32">
        <f>IF(OR($A39="",Bills!$D37="",Bills!$E37="",Bills!$F37=""),"",IF(Bills!$E37="Monthly",Bills!$D37,IF(Bills!$E37="Weekly",Bills!$D37*(INT((EOMONTH(D$5,0)-Bills!$F37)/7)-INT((D$5-1-Bills!$F37)/7)),IF(Bills!$E37="Quarterly",IF(MOD(((YEAR(D$5)-YEAR(Bills!$F37))*12+MONTH(D$5)-MONTH(Bills!$F37)),3)=0,Bills!$D37,0),IF(Bills!$E37="Yearly",IF(MOD(((YEAR(D$5)-YEAR(Bills!$F37))*12+MONTH(D$5)-MONTH(Bills!$F37)),12)=0,Bills!$D37,0),"")))))</f>
        <v/>
      </c>
      <c r="E39" s="32">
        <f>IF(OR($A39="",Bills!$D37="",Bills!$E37="",Bills!$F37=""),"",IF(Bills!$E37="Monthly",Bills!$D37,IF(Bills!$E37="Weekly",Bills!$D37*(INT((EOMONTH(E$5,0)-Bills!$F37)/7)-INT((E$5-1-Bills!$F37)/7)),IF(Bills!$E37="Quarterly",IF(MOD(((YEAR(E$5)-YEAR(Bills!$F37))*12+MONTH(E$5)-MONTH(Bills!$F37)),3)=0,Bills!$D37,0),IF(Bills!$E37="Yearly",IF(MOD(((YEAR(E$5)-YEAR(Bills!$F37))*12+MONTH(E$5)-MONTH(Bills!$F37)),12)=0,Bills!$D37,0),"")))))</f>
        <v/>
      </c>
      <c r="F39" s="32">
        <f>IF(OR($A39="",Bills!$D37="",Bills!$E37="",Bills!$F37=""),"",IF(Bills!$E37="Monthly",Bills!$D37,IF(Bills!$E37="Weekly",Bills!$D37*(INT((EOMONTH(F$5,0)-Bills!$F37)/7)-INT((F$5-1-Bills!$F37)/7)),IF(Bills!$E37="Quarterly",IF(MOD(((YEAR(F$5)-YEAR(Bills!$F37))*12+MONTH(F$5)-MONTH(Bills!$F37)),3)=0,Bills!$D37,0),IF(Bills!$E37="Yearly",IF(MOD(((YEAR(F$5)-YEAR(Bills!$F37))*12+MONTH(F$5)-MONTH(Bills!$F37)),12)=0,Bills!$D37,0),"")))))</f>
        <v/>
      </c>
      <c r="G39" s="32">
        <f>IF(OR($A39="",Bills!$D37="",Bills!$E37="",Bills!$F37=""),"",IF(Bills!$E37="Monthly",Bills!$D37,IF(Bills!$E37="Weekly",Bills!$D37*(INT((EOMONTH(G$5,0)-Bills!$F37)/7)-INT((G$5-1-Bills!$F37)/7)),IF(Bills!$E37="Quarterly",IF(MOD(((YEAR(G$5)-YEAR(Bills!$F37))*12+MONTH(G$5)-MONTH(Bills!$F37)),3)=0,Bills!$D37,0),IF(Bills!$E37="Yearly",IF(MOD(((YEAR(G$5)-YEAR(Bills!$F37))*12+MONTH(G$5)-MONTH(Bills!$F37)),12)=0,Bills!$D37,0),"")))))</f>
        <v/>
      </c>
      <c r="H39" s="32">
        <f>IF(OR($A39="",Bills!$D37="",Bills!$E37="",Bills!$F37=""),"",IF(Bills!$E37="Monthly",Bills!$D37,IF(Bills!$E37="Weekly",Bills!$D37*(INT((EOMONTH(H$5,0)-Bills!$F37)/7)-INT((H$5-1-Bills!$F37)/7)),IF(Bills!$E37="Quarterly",IF(MOD(((YEAR(H$5)-YEAR(Bills!$F37))*12+MONTH(H$5)-MONTH(Bills!$F37)),3)=0,Bills!$D37,0),IF(Bills!$E37="Yearly",IF(MOD(((YEAR(H$5)-YEAR(Bills!$F37))*12+MONTH(H$5)-MONTH(Bills!$F37)),12)=0,Bills!$D37,0),"")))))</f>
        <v/>
      </c>
      <c r="I39" s="32">
        <f>IF(OR($A39="",Bills!$D37="",Bills!$E37="",Bills!$F37=""),"",IF(Bills!$E37="Monthly",Bills!$D37,IF(Bills!$E37="Weekly",Bills!$D37*(INT((EOMONTH(I$5,0)-Bills!$F37)/7)-INT((I$5-1-Bills!$F37)/7)),IF(Bills!$E37="Quarterly",IF(MOD(((YEAR(I$5)-YEAR(Bills!$F37))*12+MONTH(I$5)-MONTH(Bills!$F37)),3)=0,Bills!$D37,0),IF(Bills!$E37="Yearly",IF(MOD(((YEAR(I$5)-YEAR(Bills!$F37))*12+MONTH(I$5)-MONTH(Bills!$F37)),12)=0,Bills!$D37,0),"")))))</f>
        <v/>
      </c>
      <c r="J39" s="32">
        <f>IF(OR($A39="",Bills!$D37="",Bills!$E37="",Bills!$F37=""),"",IF(Bills!$E37="Monthly",Bills!$D37,IF(Bills!$E37="Weekly",Bills!$D37*(INT((EOMONTH(J$5,0)-Bills!$F37)/7)-INT((J$5-1-Bills!$F37)/7)),IF(Bills!$E37="Quarterly",IF(MOD(((YEAR(J$5)-YEAR(Bills!$F37))*12+MONTH(J$5)-MONTH(Bills!$F37)),3)=0,Bills!$D37,0),IF(Bills!$E37="Yearly",IF(MOD(((YEAR(J$5)-YEAR(Bills!$F37))*12+MONTH(J$5)-MONTH(Bills!$F37)),12)=0,Bills!$D37,0),"")))))</f>
        <v/>
      </c>
      <c r="K39" s="32">
        <f>IF(OR($A39="",Bills!$D37="",Bills!$E37="",Bills!$F37=""),"",IF(Bills!$E37="Monthly",Bills!$D37,IF(Bills!$E37="Weekly",Bills!$D37*(INT((EOMONTH(K$5,0)-Bills!$F37)/7)-INT((K$5-1-Bills!$F37)/7)),IF(Bills!$E37="Quarterly",IF(MOD(((YEAR(K$5)-YEAR(Bills!$F37))*12+MONTH(K$5)-MONTH(Bills!$F37)),3)=0,Bills!$D37,0),IF(Bills!$E37="Yearly",IF(MOD(((YEAR(K$5)-YEAR(Bills!$F37))*12+MONTH(K$5)-MONTH(Bills!$F37)),12)=0,Bills!$D37,0),"")))))</f>
        <v/>
      </c>
      <c r="L39" s="32">
        <f>IF(OR($A39="",Bills!$D37="",Bills!$E37="",Bills!$F37=""),"",IF(Bills!$E37="Monthly",Bills!$D37,IF(Bills!$E37="Weekly",Bills!$D37*(INT((EOMONTH(L$5,0)-Bills!$F37)/7)-INT((L$5-1-Bills!$F37)/7)),IF(Bills!$E37="Quarterly",IF(MOD(((YEAR(L$5)-YEAR(Bills!$F37))*12+MONTH(L$5)-MONTH(Bills!$F37)),3)=0,Bills!$D37,0),IF(Bills!$E37="Yearly",IF(MOD(((YEAR(L$5)-YEAR(Bills!$F37))*12+MONTH(L$5)-MONTH(Bills!$F37)),12)=0,Bills!$D37,0),"")))))</f>
        <v/>
      </c>
      <c r="M39" s="32">
        <f>IF(OR($A39="",Bills!$D37="",Bills!$E37="",Bills!$F37=""),"",IF(Bills!$E37="Monthly",Bills!$D37,IF(Bills!$E37="Weekly",Bills!$D37*(INT((EOMONTH(M$5,0)-Bills!$F37)/7)-INT((M$5-1-Bills!$F37)/7)),IF(Bills!$E37="Quarterly",IF(MOD(((YEAR(M$5)-YEAR(Bills!$F37))*12+MONTH(M$5)-MONTH(Bills!$F37)),3)=0,Bills!$D37,0),IF(Bills!$E37="Yearly",IF(MOD(((YEAR(M$5)-YEAR(Bills!$F37))*12+MONTH(M$5)-MONTH(Bills!$F37)),12)=0,Bills!$D37,0),"")))))</f>
        <v/>
      </c>
      <c r="N39" s="33">
        <f>IF($A39="","",SUM(B39:M39))</f>
        <v/>
      </c>
    </row>
    <row r="40">
      <c r="A40" s="21">
        <f>IF(Bills!A38="","",Bills!A38)</f>
        <v/>
      </c>
      <c r="B40" s="32">
        <f>IF(OR($A40="",Bills!$D38="",Bills!$E38="",Bills!$F38=""),"",IF(Bills!$E38="Monthly",Bills!$D38,IF(Bills!$E38="Weekly",Bills!$D38*(INT((EOMONTH(B$5,0)-Bills!$F38)/7)-INT((B$5-1-Bills!$F38)/7)),IF(Bills!$E38="Quarterly",IF(MOD(((YEAR(B$5)-YEAR(Bills!$F38))*12+MONTH(B$5)-MONTH(Bills!$F38)),3)=0,Bills!$D38,0),IF(Bills!$E38="Yearly",IF(MOD(((YEAR(B$5)-YEAR(Bills!$F38))*12+MONTH(B$5)-MONTH(Bills!$F38)),12)=0,Bills!$D38,0),"")))))</f>
        <v/>
      </c>
      <c r="C40" s="32">
        <f>IF(OR($A40="",Bills!$D38="",Bills!$E38="",Bills!$F38=""),"",IF(Bills!$E38="Monthly",Bills!$D38,IF(Bills!$E38="Weekly",Bills!$D38*(INT((EOMONTH(C$5,0)-Bills!$F38)/7)-INT((C$5-1-Bills!$F38)/7)),IF(Bills!$E38="Quarterly",IF(MOD(((YEAR(C$5)-YEAR(Bills!$F38))*12+MONTH(C$5)-MONTH(Bills!$F38)),3)=0,Bills!$D38,0),IF(Bills!$E38="Yearly",IF(MOD(((YEAR(C$5)-YEAR(Bills!$F38))*12+MONTH(C$5)-MONTH(Bills!$F38)),12)=0,Bills!$D38,0),"")))))</f>
        <v/>
      </c>
      <c r="D40" s="32">
        <f>IF(OR($A40="",Bills!$D38="",Bills!$E38="",Bills!$F38=""),"",IF(Bills!$E38="Monthly",Bills!$D38,IF(Bills!$E38="Weekly",Bills!$D38*(INT((EOMONTH(D$5,0)-Bills!$F38)/7)-INT((D$5-1-Bills!$F38)/7)),IF(Bills!$E38="Quarterly",IF(MOD(((YEAR(D$5)-YEAR(Bills!$F38))*12+MONTH(D$5)-MONTH(Bills!$F38)),3)=0,Bills!$D38,0),IF(Bills!$E38="Yearly",IF(MOD(((YEAR(D$5)-YEAR(Bills!$F38))*12+MONTH(D$5)-MONTH(Bills!$F38)),12)=0,Bills!$D38,0),"")))))</f>
        <v/>
      </c>
      <c r="E40" s="32">
        <f>IF(OR($A40="",Bills!$D38="",Bills!$E38="",Bills!$F38=""),"",IF(Bills!$E38="Monthly",Bills!$D38,IF(Bills!$E38="Weekly",Bills!$D38*(INT((EOMONTH(E$5,0)-Bills!$F38)/7)-INT((E$5-1-Bills!$F38)/7)),IF(Bills!$E38="Quarterly",IF(MOD(((YEAR(E$5)-YEAR(Bills!$F38))*12+MONTH(E$5)-MONTH(Bills!$F38)),3)=0,Bills!$D38,0),IF(Bills!$E38="Yearly",IF(MOD(((YEAR(E$5)-YEAR(Bills!$F38))*12+MONTH(E$5)-MONTH(Bills!$F38)),12)=0,Bills!$D38,0),"")))))</f>
        <v/>
      </c>
      <c r="F40" s="32">
        <f>IF(OR($A40="",Bills!$D38="",Bills!$E38="",Bills!$F38=""),"",IF(Bills!$E38="Monthly",Bills!$D38,IF(Bills!$E38="Weekly",Bills!$D38*(INT((EOMONTH(F$5,0)-Bills!$F38)/7)-INT((F$5-1-Bills!$F38)/7)),IF(Bills!$E38="Quarterly",IF(MOD(((YEAR(F$5)-YEAR(Bills!$F38))*12+MONTH(F$5)-MONTH(Bills!$F38)),3)=0,Bills!$D38,0),IF(Bills!$E38="Yearly",IF(MOD(((YEAR(F$5)-YEAR(Bills!$F38))*12+MONTH(F$5)-MONTH(Bills!$F38)),12)=0,Bills!$D38,0),"")))))</f>
        <v/>
      </c>
      <c r="G40" s="32">
        <f>IF(OR($A40="",Bills!$D38="",Bills!$E38="",Bills!$F38=""),"",IF(Bills!$E38="Monthly",Bills!$D38,IF(Bills!$E38="Weekly",Bills!$D38*(INT((EOMONTH(G$5,0)-Bills!$F38)/7)-INT((G$5-1-Bills!$F38)/7)),IF(Bills!$E38="Quarterly",IF(MOD(((YEAR(G$5)-YEAR(Bills!$F38))*12+MONTH(G$5)-MONTH(Bills!$F38)),3)=0,Bills!$D38,0),IF(Bills!$E38="Yearly",IF(MOD(((YEAR(G$5)-YEAR(Bills!$F38))*12+MONTH(G$5)-MONTH(Bills!$F38)),12)=0,Bills!$D38,0),"")))))</f>
        <v/>
      </c>
      <c r="H40" s="32">
        <f>IF(OR($A40="",Bills!$D38="",Bills!$E38="",Bills!$F38=""),"",IF(Bills!$E38="Monthly",Bills!$D38,IF(Bills!$E38="Weekly",Bills!$D38*(INT((EOMONTH(H$5,0)-Bills!$F38)/7)-INT((H$5-1-Bills!$F38)/7)),IF(Bills!$E38="Quarterly",IF(MOD(((YEAR(H$5)-YEAR(Bills!$F38))*12+MONTH(H$5)-MONTH(Bills!$F38)),3)=0,Bills!$D38,0),IF(Bills!$E38="Yearly",IF(MOD(((YEAR(H$5)-YEAR(Bills!$F38))*12+MONTH(H$5)-MONTH(Bills!$F38)),12)=0,Bills!$D38,0),"")))))</f>
        <v/>
      </c>
      <c r="I40" s="32">
        <f>IF(OR($A40="",Bills!$D38="",Bills!$E38="",Bills!$F38=""),"",IF(Bills!$E38="Monthly",Bills!$D38,IF(Bills!$E38="Weekly",Bills!$D38*(INT((EOMONTH(I$5,0)-Bills!$F38)/7)-INT((I$5-1-Bills!$F38)/7)),IF(Bills!$E38="Quarterly",IF(MOD(((YEAR(I$5)-YEAR(Bills!$F38))*12+MONTH(I$5)-MONTH(Bills!$F38)),3)=0,Bills!$D38,0),IF(Bills!$E38="Yearly",IF(MOD(((YEAR(I$5)-YEAR(Bills!$F38))*12+MONTH(I$5)-MONTH(Bills!$F38)),12)=0,Bills!$D38,0),"")))))</f>
        <v/>
      </c>
      <c r="J40" s="32">
        <f>IF(OR($A40="",Bills!$D38="",Bills!$E38="",Bills!$F38=""),"",IF(Bills!$E38="Monthly",Bills!$D38,IF(Bills!$E38="Weekly",Bills!$D38*(INT((EOMONTH(J$5,0)-Bills!$F38)/7)-INT((J$5-1-Bills!$F38)/7)),IF(Bills!$E38="Quarterly",IF(MOD(((YEAR(J$5)-YEAR(Bills!$F38))*12+MONTH(J$5)-MONTH(Bills!$F38)),3)=0,Bills!$D38,0),IF(Bills!$E38="Yearly",IF(MOD(((YEAR(J$5)-YEAR(Bills!$F38))*12+MONTH(J$5)-MONTH(Bills!$F38)),12)=0,Bills!$D38,0),"")))))</f>
        <v/>
      </c>
      <c r="K40" s="32">
        <f>IF(OR($A40="",Bills!$D38="",Bills!$E38="",Bills!$F38=""),"",IF(Bills!$E38="Monthly",Bills!$D38,IF(Bills!$E38="Weekly",Bills!$D38*(INT((EOMONTH(K$5,0)-Bills!$F38)/7)-INT((K$5-1-Bills!$F38)/7)),IF(Bills!$E38="Quarterly",IF(MOD(((YEAR(K$5)-YEAR(Bills!$F38))*12+MONTH(K$5)-MONTH(Bills!$F38)),3)=0,Bills!$D38,0),IF(Bills!$E38="Yearly",IF(MOD(((YEAR(K$5)-YEAR(Bills!$F38))*12+MONTH(K$5)-MONTH(Bills!$F38)),12)=0,Bills!$D38,0),"")))))</f>
        <v/>
      </c>
      <c r="L40" s="32">
        <f>IF(OR($A40="",Bills!$D38="",Bills!$E38="",Bills!$F38=""),"",IF(Bills!$E38="Monthly",Bills!$D38,IF(Bills!$E38="Weekly",Bills!$D38*(INT((EOMONTH(L$5,0)-Bills!$F38)/7)-INT((L$5-1-Bills!$F38)/7)),IF(Bills!$E38="Quarterly",IF(MOD(((YEAR(L$5)-YEAR(Bills!$F38))*12+MONTH(L$5)-MONTH(Bills!$F38)),3)=0,Bills!$D38,0),IF(Bills!$E38="Yearly",IF(MOD(((YEAR(L$5)-YEAR(Bills!$F38))*12+MONTH(L$5)-MONTH(Bills!$F38)),12)=0,Bills!$D38,0),"")))))</f>
        <v/>
      </c>
      <c r="M40" s="32">
        <f>IF(OR($A40="",Bills!$D38="",Bills!$E38="",Bills!$F38=""),"",IF(Bills!$E38="Monthly",Bills!$D38,IF(Bills!$E38="Weekly",Bills!$D38*(INT((EOMONTH(M$5,0)-Bills!$F38)/7)-INT((M$5-1-Bills!$F38)/7)),IF(Bills!$E38="Quarterly",IF(MOD(((YEAR(M$5)-YEAR(Bills!$F38))*12+MONTH(M$5)-MONTH(Bills!$F38)),3)=0,Bills!$D38,0),IF(Bills!$E38="Yearly",IF(MOD(((YEAR(M$5)-YEAR(Bills!$F38))*12+MONTH(M$5)-MONTH(Bills!$F38)),12)=0,Bills!$D38,0),"")))))</f>
        <v/>
      </c>
      <c r="N40" s="33">
        <f>IF($A40="","",SUM(B40:M40))</f>
        <v/>
      </c>
    </row>
    <row r="41">
      <c r="A41" s="21">
        <f>IF(Bills!A39="","",Bills!A39)</f>
        <v/>
      </c>
      <c r="B41" s="32">
        <f>IF(OR($A41="",Bills!$D39="",Bills!$E39="",Bills!$F39=""),"",IF(Bills!$E39="Monthly",Bills!$D39,IF(Bills!$E39="Weekly",Bills!$D39*(INT((EOMONTH(B$5,0)-Bills!$F39)/7)-INT((B$5-1-Bills!$F39)/7)),IF(Bills!$E39="Quarterly",IF(MOD(((YEAR(B$5)-YEAR(Bills!$F39))*12+MONTH(B$5)-MONTH(Bills!$F39)),3)=0,Bills!$D39,0),IF(Bills!$E39="Yearly",IF(MOD(((YEAR(B$5)-YEAR(Bills!$F39))*12+MONTH(B$5)-MONTH(Bills!$F39)),12)=0,Bills!$D39,0),"")))))</f>
        <v/>
      </c>
      <c r="C41" s="32">
        <f>IF(OR($A41="",Bills!$D39="",Bills!$E39="",Bills!$F39=""),"",IF(Bills!$E39="Monthly",Bills!$D39,IF(Bills!$E39="Weekly",Bills!$D39*(INT((EOMONTH(C$5,0)-Bills!$F39)/7)-INT((C$5-1-Bills!$F39)/7)),IF(Bills!$E39="Quarterly",IF(MOD(((YEAR(C$5)-YEAR(Bills!$F39))*12+MONTH(C$5)-MONTH(Bills!$F39)),3)=0,Bills!$D39,0),IF(Bills!$E39="Yearly",IF(MOD(((YEAR(C$5)-YEAR(Bills!$F39))*12+MONTH(C$5)-MONTH(Bills!$F39)),12)=0,Bills!$D39,0),"")))))</f>
        <v/>
      </c>
      <c r="D41" s="32">
        <f>IF(OR($A41="",Bills!$D39="",Bills!$E39="",Bills!$F39=""),"",IF(Bills!$E39="Monthly",Bills!$D39,IF(Bills!$E39="Weekly",Bills!$D39*(INT((EOMONTH(D$5,0)-Bills!$F39)/7)-INT((D$5-1-Bills!$F39)/7)),IF(Bills!$E39="Quarterly",IF(MOD(((YEAR(D$5)-YEAR(Bills!$F39))*12+MONTH(D$5)-MONTH(Bills!$F39)),3)=0,Bills!$D39,0),IF(Bills!$E39="Yearly",IF(MOD(((YEAR(D$5)-YEAR(Bills!$F39))*12+MONTH(D$5)-MONTH(Bills!$F39)),12)=0,Bills!$D39,0),"")))))</f>
        <v/>
      </c>
      <c r="E41" s="32">
        <f>IF(OR($A41="",Bills!$D39="",Bills!$E39="",Bills!$F39=""),"",IF(Bills!$E39="Monthly",Bills!$D39,IF(Bills!$E39="Weekly",Bills!$D39*(INT((EOMONTH(E$5,0)-Bills!$F39)/7)-INT((E$5-1-Bills!$F39)/7)),IF(Bills!$E39="Quarterly",IF(MOD(((YEAR(E$5)-YEAR(Bills!$F39))*12+MONTH(E$5)-MONTH(Bills!$F39)),3)=0,Bills!$D39,0),IF(Bills!$E39="Yearly",IF(MOD(((YEAR(E$5)-YEAR(Bills!$F39))*12+MONTH(E$5)-MONTH(Bills!$F39)),12)=0,Bills!$D39,0),"")))))</f>
        <v/>
      </c>
      <c r="F41" s="32">
        <f>IF(OR($A41="",Bills!$D39="",Bills!$E39="",Bills!$F39=""),"",IF(Bills!$E39="Monthly",Bills!$D39,IF(Bills!$E39="Weekly",Bills!$D39*(INT((EOMONTH(F$5,0)-Bills!$F39)/7)-INT((F$5-1-Bills!$F39)/7)),IF(Bills!$E39="Quarterly",IF(MOD(((YEAR(F$5)-YEAR(Bills!$F39))*12+MONTH(F$5)-MONTH(Bills!$F39)),3)=0,Bills!$D39,0),IF(Bills!$E39="Yearly",IF(MOD(((YEAR(F$5)-YEAR(Bills!$F39))*12+MONTH(F$5)-MONTH(Bills!$F39)),12)=0,Bills!$D39,0),"")))))</f>
        <v/>
      </c>
      <c r="G41" s="32">
        <f>IF(OR($A41="",Bills!$D39="",Bills!$E39="",Bills!$F39=""),"",IF(Bills!$E39="Monthly",Bills!$D39,IF(Bills!$E39="Weekly",Bills!$D39*(INT((EOMONTH(G$5,0)-Bills!$F39)/7)-INT((G$5-1-Bills!$F39)/7)),IF(Bills!$E39="Quarterly",IF(MOD(((YEAR(G$5)-YEAR(Bills!$F39))*12+MONTH(G$5)-MONTH(Bills!$F39)),3)=0,Bills!$D39,0),IF(Bills!$E39="Yearly",IF(MOD(((YEAR(G$5)-YEAR(Bills!$F39))*12+MONTH(G$5)-MONTH(Bills!$F39)),12)=0,Bills!$D39,0),"")))))</f>
        <v/>
      </c>
      <c r="H41" s="32">
        <f>IF(OR($A41="",Bills!$D39="",Bills!$E39="",Bills!$F39=""),"",IF(Bills!$E39="Monthly",Bills!$D39,IF(Bills!$E39="Weekly",Bills!$D39*(INT((EOMONTH(H$5,0)-Bills!$F39)/7)-INT((H$5-1-Bills!$F39)/7)),IF(Bills!$E39="Quarterly",IF(MOD(((YEAR(H$5)-YEAR(Bills!$F39))*12+MONTH(H$5)-MONTH(Bills!$F39)),3)=0,Bills!$D39,0),IF(Bills!$E39="Yearly",IF(MOD(((YEAR(H$5)-YEAR(Bills!$F39))*12+MONTH(H$5)-MONTH(Bills!$F39)),12)=0,Bills!$D39,0),"")))))</f>
        <v/>
      </c>
      <c r="I41" s="32">
        <f>IF(OR($A41="",Bills!$D39="",Bills!$E39="",Bills!$F39=""),"",IF(Bills!$E39="Monthly",Bills!$D39,IF(Bills!$E39="Weekly",Bills!$D39*(INT((EOMONTH(I$5,0)-Bills!$F39)/7)-INT((I$5-1-Bills!$F39)/7)),IF(Bills!$E39="Quarterly",IF(MOD(((YEAR(I$5)-YEAR(Bills!$F39))*12+MONTH(I$5)-MONTH(Bills!$F39)),3)=0,Bills!$D39,0),IF(Bills!$E39="Yearly",IF(MOD(((YEAR(I$5)-YEAR(Bills!$F39))*12+MONTH(I$5)-MONTH(Bills!$F39)),12)=0,Bills!$D39,0),"")))))</f>
        <v/>
      </c>
      <c r="J41" s="32">
        <f>IF(OR($A41="",Bills!$D39="",Bills!$E39="",Bills!$F39=""),"",IF(Bills!$E39="Monthly",Bills!$D39,IF(Bills!$E39="Weekly",Bills!$D39*(INT((EOMONTH(J$5,0)-Bills!$F39)/7)-INT((J$5-1-Bills!$F39)/7)),IF(Bills!$E39="Quarterly",IF(MOD(((YEAR(J$5)-YEAR(Bills!$F39))*12+MONTH(J$5)-MONTH(Bills!$F39)),3)=0,Bills!$D39,0),IF(Bills!$E39="Yearly",IF(MOD(((YEAR(J$5)-YEAR(Bills!$F39))*12+MONTH(J$5)-MONTH(Bills!$F39)),12)=0,Bills!$D39,0),"")))))</f>
        <v/>
      </c>
      <c r="K41" s="32">
        <f>IF(OR($A41="",Bills!$D39="",Bills!$E39="",Bills!$F39=""),"",IF(Bills!$E39="Monthly",Bills!$D39,IF(Bills!$E39="Weekly",Bills!$D39*(INT((EOMONTH(K$5,0)-Bills!$F39)/7)-INT((K$5-1-Bills!$F39)/7)),IF(Bills!$E39="Quarterly",IF(MOD(((YEAR(K$5)-YEAR(Bills!$F39))*12+MONTH(K$5)-MONTH(Bills!$F39)),3)=0,Bills!$D39,0),IF(Bills!$E39="Yearly",IF(MOD(((YEAR(K$5)-YEAR(Bills!$F39))*12+MONTH(K$5)-MONTH(Bills!$F39)),12)=0,Bills!$D39,0),"")))))</f>
        <v/>
      </c>
      <c r="L41" s="32">
        <f>IF(OR($A41="",Bills!$D39="",Bills!$E39="",Bills!$F39=""),"",IF(Bills!$E39="Monthly",Bills!$D39,IF(Bills!$E39="Weekly",Bills!$D39*(INT((EOMONTH(L$5,0)-Bills!$F39)/7)-INT((L$5-1-Bills!$F39)/7)),IF(Bills!$E39="Quarterly",IF(MOD(((YEAR(L$5)-YEAR(Bills!$F39))*12+MONTH(L$5)-MONTH(Bills!$F39)),3)=0,Bills!$D39,0),IF(Bills!$E39="Yearly",IF(MOD(((YEAR(L$5)-YEAR(Bills!$F39))*12+MONTH(L$5)-MONTH(Bills!$F39)),12)=0,Bills!$D39,0),"")))))</f>
        <v/>
      </c>
      <c r="M41" s="32">
        <f>IF(OR($A41="",Bills!$D39="",Bills!$E39="",Bills!$F39=""),"",IF(Bills!$E39="Monthly",Bills!$D39,IF(Bills!$E39="Weekly",Bills!$D39*(INT((EOMONTH(M$5,0)-Bills!$F39)/7)-INT((M$5-1-Bills!$F39)/7)),IF(Bills!$E39="Quarterly",IF(MOD(((YEAR(M$5)-YEAR(Bills!$F39))*12+MONTH(M$5)-MONTH(Bills!$F39)),3)=0,Bills!$D39,0),IF(Bills!$E39="Yearly",IF(MOD(((YEAR(M$5)-YEAR(Bills!$F39))*12+MONTH(M$5)-MONTH(Bills!$F39)),12)=0,Bills!$D39,0),"")))))</f>
        <v/>
      </c>
      <c r="N41" s="33">
        <f>IF($A41="","",SUM(B41:M41))</f>
        <v/>
      </c>
    </row>
    <row r="42">
      <c r="A42" s="21">
        <f>IF(Bills!A40="","",Bills!A40)</f>
        <v/>
      </c>
      <c r="B42" s="32">
        <f>IF(OR($A42="",Bills!$D40="",Bills!$E40="",Bills!$F40=""),"",IF(Bills!$E40="Monthly",Bills!$D40,IF(Bills!$E40="Weekly",Bills!$D40*(INT((EOMONTH(B$5,0)-Bills!$F40)/7)-INT((B$5-1-Bills!$F40)/7)),IF(Bills!$E40="Quarterly",IF(MOD(((YEAR(B$5)-YEAR(Bills!$F40))*12+MONTH(B$5)-MONTH(Bills!$F40)),3)=0,Bills!$D40,0),IF(Bills!$E40="Yearly",IF(MOD(((YEAR(B$5)-YEAR(Bills!$F40))*12+MONTH(B$5)-MONTH(Bills!$F40)),12)=0,Bills!$D40,0),"")))))</f>
        <v/>
      </c>
      <c r="C42" s="32">
        <f>IF(OR($A42="",Bills!$D40="",Bills!$E40="",Bills!$F40=""),"",IF(Bills!$E40="Monthly",Bills!$D40,IF(Bills!$E40="Weekly",Bills!$D40*(INT((EOMONTH(C$5,0)-Bills!$F40)/7)-INT((C$5-1-Bills!$F40)/7)),IF(Bills!$E40="Quarterly",IF(MOD(((YEAR(C$5)-YEAR(Bills!$F40))*12+MONTH(C$5)-MONTH(Bills!$F40)),3)=0,Bills!$D40,0),IF(Bills!$E40="Yearly",IF(MOD(((YEAR(C$5)-YEAR(Bills!$F40))*12+MONTH(C$5)-MONTH(Bills!$F40)),12)=0,Bills!$D40,0),"")))))</f>
        <v/>
      </c>
      <c r="D42" s="32">
        <f>IF(OR($A42="",Bills!$D40="",Bills!$E40="",Bills!$F40=""),"",IF(Bills!$E40="Monthly",Bills!$D40,IF(Bills!$E40="Weekly",Bills!$D40*(INT((EOMONTH(D$5,0)-Bills!$F40)/7)-INT((D$5-1-Bills!$F40)/7)),IF(Bills!$E40="Quarterly",IF(MOD(((YEAR(D$5)-YEAR(Bills!$F40))*12+MONTH(D$5)-MONTH(Bills!$F40)),3)=0,Bills!$D40,0),IF(Bills!$E40="Yearly",IF(MOD(((YEAR(D$5)-YEAR(Bills!$F40))*12+MONTH(D$5)-MONTH(Bills!$F40)),12)=0,Bills!$D40,0),"")))))</f>
        <v/>
      </c>
      <c r="E42" s="32">
        <f>IF(OR($A42="",Bills!$D40="",Bills!$E40="",Bills!$F40=""),"",IF(Bills!$E40="Monthly",Bills!$D40,IF(Bills!$E40="Weekly",Bills!$D40*(INT((EOMONTH(E$5,0)-Bills!$F40)/7)-INT((E$5-1-Bills!$F40)/7)),IF(Bills!$E40="Quarterly",IF(MOD(((YEAR(E$5)-YEAR(Bills!$F40))*12+MONTH(E$5)-MONTH(Bills!$F40)),3)=0,Bills!$D40,0),IF(Bills!$E40="Yearly",IF(MOD(((YEAR(E$5)-YEAR(Bills!$F40))*12+MONTH(E$5)-MONTH(Bills!$F40)),12)=0,Bills!$D40,0),"")))))</f>
        <v/>
      </c>
      <c r="F42" s="32">
        <f>IF(OR($A42="",Bills!$D40="",Bills!$E40="",Bills!$F40=""),"",IF(Bills!$E40="Monthly",Bills!$D40,IF(Bills!$E40="Weekly",Bills!$D40*(INT((EOMONTH(F$5,0)-Bills!$F40)/7)-INT((F$5-1-Bills!$F40)/7)),IF(Bills!$E40="Quarterly",IF(MOD(((YEAR(F$5)-YEAR(Bills!$F40))*12+MONTH(F$5)-MONTH(Bills!$F40)),3)=0,Bills!$D40,0),IF(Bills!$E40="Yearly",IF(MOD(((YEAR(F$5)-YEAR(Bills!$F40))*12+MONTH(F$5)-MONTH(Bills!$F40)),12)=0,Bills!$D40,0),"")))))</f>
        <v/>
      </c>
      <c r="G42" s="32">
        <f>IF(OR($A42="",Bills!$D40="",Bills!$E40="",Bills!$F40=""),"",IF(Bills!$E40="Monthly",Bills!$D40,IF(Bills!$E40="Weekly",Bills!$D40*(INT((EOMONTH(G$5,0)-Bills!$F40)/7)-INT((G$5-1-Bills!$F40)/7)),IF(Bills!$E40="Quarterly",IF(MOD(((YEAR(G$5)-YEAR(Bills!$F40))*12+MONTH(G$5)-MONTH(Bills!$F40)),3)=0,Bills!$D40,0),IF(Bills!$E40="Yearly",IF(MOD(((YEAR(G$5)-YEAR(Bills!$F40))*12+MONTH(G$5)-MONTH(Bills!$F40)),12)=0,Bills!$D40,0),"")))))</f>
        <v/>
      </c>
      <c r="H42" s="32">
        <f>IF(OR($A42="",Bills!$D40="",Bills!$E40="",Bills!$F40=""),"",IF(Bills!$E40="Monthly",Bills!$D40,IF(Bills!$E40="Weekly",Bills!$D40*(INT((EOMONTH(H$5,0)-Bills!$F40)/7)-INT((H$5-1-Bills!$F40)/7)),IF(Bills!$E40="Quarterly",IF(MOD(((YEAR(H$5)-YEAR(Bills!$F40))*12+MONTH(H$5)-MONTH(Bills!$F40)),3)=0,Bills!$D40,0),IF(Bills!$E40="Yearly",IF(MOD(((YEAR(H$5)-YEAR(Bills!$F40))*12+MONTH(H$5)-MONTH(Bills!$F40)),12)=0,Bills!$D40,0),"")))))</f>
        <v/>
      </c>
      <c r="I42" s="32">
        <f>IF(OR($A42="",Bills!$D40="",Bills!$E40="",Bills!$F40=""),"",IF(Bills!$E40="Monthly",Bills!$D40,IF(Bills!$E40="Weekly",Bills!$D40*(INT((EOMONTH(I$5,0)-Bills!$F40)/7)-INT((I$5-1-Bills!$F40)/7)),IF(Bills!$E40="Quarterly",IF(MOD(((YEAR(I$5)-YEAR(Bills!$F40))*12+MONTH(I$5)-MONTH(Bills!$F40)),3)=0,Bills!$D40,0),IF(Bills!$E40="Yearly",IF(MOD(((YEAR(I$5)-YEAR(Bills!$F40))*12+MONTH(I$5)-MONTH(Bills!$F40)),12)=0,Bills!$D40,0),"")))))</f>
        <v/>
      </c>
      <c r="J42" s="32">
        <f>IF(OR($A42="",Bills!$D40="",Bills!$E40="",Bills!$F40=""),"",IF(Bills!$E40="Monthly",Bills!$D40,IF(Bills!$E40="Weekly",Bills!$D40*(INT((EOMONTH(J$5,0)-Bills!$F40)/7)-INT((J$5-1-Bills!$F40)/7)),IF(Bills!$E40="Quarterly",IF(MOD(((YEAR(J$5)-YEAR(Bills!$F40))*12+MONTH(J$5)-MONTH(Bills!$F40)),3)=0,Bills!$D40,0),IF(Bills!$E40="Yearly",IF(MOD(((YEAR(J$5)-YEAR(Bills!$F40))*12+MONTH(J$5)-MONTH(Bills!$F40)),12)=0,Bills!$D40,0),"")))))</f>
        <v/>
      </c>
      <c r="K42" s="32">
        <f>IF(OR($A42="",Bills!$D40="",Bills!$E40="",Bills!$F40=""),"",IF(Bills!$E40="Monthly",Bills!$D40,IF(Bills!$E40="Weekly",Bills!$D40*(INT((EOMONTH(K$5,0)-Bills!$F40)/7)-INT((K$5-1-Bills!$F40)/7)),IF(Bills!$E40="Quarterly",IF(MOD(((YEAR(K$5)-YEAR(Bills!$F40))*12+MONTH(K$5)-MONTH(Bills!$F40)),3)=0,Bills!$D40,0),IF(Bills!$E40="Yearly",IF(MOD(((YEAR(K$5)-YEAR(Bills!$F40))*12+MONTH(K$5)-MONTH(Bills!$F40)),12)=0,Bills!$D40,0),"")))))</f>
        <v/>
      </c>
      <c r="L42" s="32">
        <f>IF(OR($A42="",Bills!$D40="",Bills!$E40="",Bills!$F40=""),"",IF(Bills!$E40="Monthly",Bills!$D40,IF(Bills!$E40="Weekly",Bills!$D40*(INT((EOMONTH(L$5,0)-Bills!$F40)/7)-INT((L$5-1-Bills!$F40)/7)),IF(Bills!$E40="Quarterly",IF(MOD(((YEAR(L$5)-YEAR(Bills!$F40))*12+MONTH(L$5)-MONTH(Bills!$F40)),3)=0,Bills!$D40,0),IF(Bills!$E40="Yearly",IF(MOD(((YEAR(L$5)-YEAR(Bills!$F40))*12+MONTH(L$5)-MONTH(Bills!$F40)),12)=0,Bills!$D40,0),"")))))</f>
        <v/>
      </c>
      <c r="M42" s="32">
        <f>IF(OR($A42="",Bills!$D40="",Bills!$E40="",Bills!$F40=""),"",IF(Bills!$E40="Monthly",Bills!$D40,IF(Bills!$E40="Weekly",Bills!$D40*(INT((EOMONTH(M$5,0)-Bills!$F40)/7)-INT((M$5-1-Bills!$F40)/7)),IF(Bills!$E40="Quarterly",IF(MOD(((YEAR(M$5)-YEAR(Bills!$F40))*12+MONTH(M$5)-MONTH(Bills!$F40)),3)=0,Bills!$D40,0),IF(Bills!$E40="Yearly",IF(MOD(((YEAR(M$5)-YEAR(Bills!$F40))*12+MONTH(M$5)-MONTH(Bills!$F40)),12)=0,Bills!$D40,0),"")))))</f>
        <v/>
      </c>
      <c r="N42" s="33">
        <f>IF($A42="","",SUM(B42:M42))</f>
        <v/>
      </c>
    </row>
    <row r="43">
      <c r="A43" s="21">
        <f>IF(Bills!A41="","",Bills!A41)</f>
        <v/>
      </c>
      <c r="B43" s="32">
        <f>IF(OR($A43="",Bills!$D41="",Bills!$E41="",Bills!$F41=""),"",IF(Bills!$E41="Monthly",Bills!$D41,IF(Bills!$E41="Weekly",Bills!$D41*(INT((EOMONTH(B$5,0)-Bills!$F41)/7)-INT((B$5-1-Bills!$F41)/7)),IF(Bills!$E41="Quarterly",IF(MOD(((YEAR(B$5)-YEAR(Bills!$F41))*12+MONTH(B$5)-MONTH(Bills!$F41)),3)=0,Bills!$D41,0),IF(Bills!$E41="Yearly",IF(MOD(((YEAR(B$5)-YEAR(Bills!$F41))*12+MONTH(B$5)-MONTH(Bills!$F41)),12)=0,Bills!$D41,0),"")))))</f>
        <v/>
      </c>
      <c r="C43" s="32">
        <f>IF(OR($A43="",Bills!$D41="",Bills!$E41="",Bills!$F41=""),"",IF(Bills!$E41="Monthly",Bills!$D41,IF(Bills!$E41="Weekly",Bills!$D41*(INT((EOMONTH(C$5,0)-Bills!$F41)/7)-INT((C$5-1-Bills!$F41)/7)),IF(Bills!$E41="Quarterly",IF(MOD(((YEAR(C$5)-YEAR(Bills!$F41))*12+MONTH(C$5)-MONTH(Bills!$F41)),3)=0,Bills!$D41,0),IF(Bills!$E41="Yearly",IF(MOD(((YEAR(C$5)-YEAR(Bills!$F41))*12+MONTH(C$5)-MONTH(Bills!$F41)),12)=0,Bills!$D41,0),"")))))</f>
        <v/>
      </c>
      <c r="D43" s="32">
        <f>IF(OR($A43="",Bills!$D41="",Bills!$E41="",Bills!$F41=""),"",IF(Bills!$E41="Monthly",Bills!$D41,IF(Bills!$E41="Weekly",Bills!$D41*(INT((EOMONTH(D$5,0)-Bills!$F41)/7)-INT((D$5-1-Bills!$F41)/7)),IF(Bills!$E41="Quarterly",IF(MOD(((YEAR(D$5)-YEAR(Bills!$F41))*12+MONTH(D$5)-MONTH(Bills!$F41)),3)=0,Bills!$D41,0),IF(Bills!$E41="Yearly",IF(MOD(((YEAR(D$5)-YEAR(Bills!$F41))*12+MONTH(D$5)-MONTH(Bills!$F41)),12)=0,Bills!$D41,0),"")))))</f>
        <v/>
      </c>
      <c r="E43" s="32">
        <f>IF(OR($A43="",Bills!$D41="",Bills!$E41="",Bills!$F41=""),"",IF(Bills!$E41="Monthly",Bills!$D41,IF(Bills!$E41="Weekly",Bills!$D41*(INT((EOMONTH(E$5,0)-Bills!$F41)/7)-INT((E$5-1-Bills!$F41)/7)),IF(Bills!$E41="Quarterly",IF(MOD(((YEAR(E$5)-YEAR(Bills!$F41))*12+MONTH(E$5)-MONTH(Bills!$F41)),3)=0,Bills!$D41,0),IF(Bills!$E41="Yearly",IF(MOD(((YEAR(E$5)-YEAR(Bills!$F41))*12+MONTH(E$5)-MONTH(Bills!$F41)),12)=0,Bills!$D41,0),"")))))</f>
        <v/>
      </c>
      <c r="F43" s="32">
        <f>IF(OR($A43="",Bills!$D41="",Bills!$E41="",Bills!$F41=""),"",IF(Bills!$E41="Monthly",Bills!$D41,IF(Bills!$E41="Weekly",Bills!$D41*(INT((EOMONTH(F$5,0)-Bills!$F41)/7)-INT((F$5-1-Bills!$F41)/7)),IF(Bills!$E41="Quarterly",IF(MOD(((YEAR(F$5)-YEAR(Bills!$F41))*12+MONTH(F$5)-MONTH(Bills!$F41)),3)=0,Bills!$D41,0),IF(Bills!$E41="Yearly",IF(MOD(((YEAR(F$5)-YEAR(Bills!$F41))*12+MONTH(F$5)-MONTH(Bills!$F41)),12)=0,Bills!$D41,0),"")))))</f>
        <v/>
      </c>
      <c r="G43" s="32">
        <f>IF(OR($A43="",Bills!$D41="",Bills!$E41="",Bills!$F41=""),"",IF(Bills!$E41="Monthly",Bills!$D41,IF(Bills!$E41="Weekly",Bills!$D41*(INT((EOMONTH(G$5,0)-Bills!$F41)/7)-INT((G$5-1-Bills!$F41)/7)),IF(Bills!$E41="Quarterly",IF(MOD(((YEAR(G$5)-YEAR(Bills!$F41))*12+MONTH(G$5)-MONTH(Bills!$F41)),3)=0,Bills!$D41,0),IF(Bills!$E41="Yearly",IF(MOD(((YEAR(G$5)-YEAR(Bills!$F41))*12+MONTH(G$5)-MONTH(Bills!$F41)),12)=0,Bills!$D41,0),"")))))</f>
        <v/>
      </c>
      <c r="H43" s="32">
        <f>IF(OR($A43="",Bills!$D41="",Bills!$E41="",Bills!$F41=""),"",IF(Bills!$E41="Monthly",Bills!$D41,IF(Bills!$E41="Weekly",Bills!$D41*(INT((EOMONTH(H$5,0)-Bills!$F41)/7)-INT((H$5-1-Bills!$F41)/7)),IF(Bills!$E41="Quarterly",IF(MOD(((YEAR(H$5)-YEAR(Bills!$F41))*12+MONTH(H$5)-MONTH(Bills!$F41)),3)=0,Bills!$D41,0),IF(Bills!$E41="Yearly",IF(MOD(((YEAR(H$5)-YEAR(Bills!$F41))*12+MONTH(H$5)-MONTH(Bills!$F41)),12)=0,Bills!$D41,0),"")))))</f>
        <v/>
      </c>
      <c r="I43" s="32">
        <f>IF(OR($A43="",Bills!$D41="",Bills!$E41="",Bills!$F41=""),"",IF(Bills!$E41="Monthly",Bills!$D41,IF(Bills!$E41="Weekly",Bills!$D41*(INT((EOMONTH(I$5,0)-Bills!$F41)/7)-INT((I$5-1-Bills!$F41)/7)),IF(Bills!$E41="Quarterly",IF(MOD(((YEAR(I$5)-YEAR(Bills!$F41))*12+MONTH(I$5)-MONTH(Bills!$F41)),3)=0,Bills!$D41,0),IF(Bills!$E41="Yearly",IF(MOD(((YEAR(I$5)-YEAR(Bills!$F41))*12+MONTH(I$5)-MONTH(Bills!$F41)),12)=0,Bills!$D41,0),"")))))</f>
        <v/>
      </c>
      <c r="J43" s="32">
        <f>IF(OR($A43="",Bills!$D41="",Bills!$E41="",Bills!$F41=""),"",IF(Bills!$E41="Monthly",Bills!$D41,IF(Bills!$E41="Weekly",Bills!$D41*(INT((EOMONTH(J$5,0)-Bills!$F41)/7)-INT((J$5-1-Bills!$F41)/7)),IF(Bills!$E41="Quarterly",IF(MOD(((YEAR(J$5)-YEAR(Bills!$F41))*12+MONTH(J$5)-MONTH(Bills!$F41)),3)=0,Bills!$D41,0),IF(Bills!$E41="Yearly",IF(MOD(((YEAR(J$5)-YEAR(Bills!$F41))*12+MONTH(J$5)-MONTH(Bills!$F41)),12)=0,Bills!$D41,0),"")))))</f>
        <v/>
      </c>
      <c r="K43" s="32">
        <f>IF(OR($A43="",Bills!$D41="",Bills!$E41="",Bills!$F41=""),"",IF(Bills!$E41="Monthly",Bills!$D41,IF(Bills!$E41="Weekly",Bills!$D41*(INT((EOMONTH(K$5,0)-Bills!$F41)/7)-INT((K$5-1-Bills!$F41)/7)),IF(Bills!$E41="Quarterly",IF(MOD(((YEAR(K$5)-YEAR(Bills!$F41))*12+MONTH(K$5)-MONTH(Bills!$F41)),3)=0,Bills!$D41,0),IF(Bills!$E41="Yearly",IF(MOD(((YEAR(K$5)-YEAR(Bills!$F41))*12+MONTH(K$5)-MONTH(Bills!$F41)),12)=0,Bills!$D41,0),"")))))</f>
        <v/>
      </c>
      <c r="L43" s="32">
        <f>IF(OR($A43="",Bills!$D41="",Bills!$E41="",Bills!$F41=""),"",IF(Bills!$E41="Monthly",Bills!$D41,IF(Bills!$E41="Weekly",Bills!$D41*(INT((EOMONTH(L$5,0)-Bills!$F41)/7)-INT((L$5-1-Bills!$F41)/7)),IF(Bills!$E41="Quarterly",IF(MOD(((YEAR(L$5)-YEAR(Bills!$F41))*12+MONTH(L$5)-MONTH(Bills!$F41)),3)=0,Bills!$D41,0),IF(Bills!$E41="Yearly",IF(MOD(((YEAR(L$5)-YEAR(Bills!$F41))*12+MONTH(L$5)-MONTH(Bills!$F41)),12)=0,Bills!$D41,0),"")))))</f>
        <v/>
      </c>
      <c r="M43" s="32">
        <f>IF(OR($A43="",Bills!$D41="",Bills!$E41="",Bills!$F41=""),"",IF(Bills!$E41="Monthly",Bills!$D41,IF(Bills!$E41="Weekly",Bills!$D41*(INT((EOMONTH(M$5,0)-Bills!$F41)/7)-INT((M$5-1-Bills!$F41)/7)),IF(Bills!$E41="Quarterly",IF(MOD(((YEAR(M$5)-YEAR(Bills!$F41))*12+MONTH(M$5)-MONTH(Bills!$F41)),3)=0,Bills!$D41,0),IF(Bills!$E41="Yearly",IF(MOD(((YEAR(M$5)-YEAR(Bills!$F41))*12+MONTH(M$5)-MONTH(Bills!$F41)),12)=0,Bills!$D41,0),"")))))</f>
        <v/>
      </c>
      <c r="N43" s="33">
        <f>IF($A43="","",SUM(B43:M43))</f>
        <v/>
      </c>
    </row>
    <row r="44">
      <c r="A44" s="21">
        <f>IF(Bills!A42="","",Bills!A42)</f>
        <v/>
      </c>
      <c r="B44" s="32">
        <f>IF(OR($A44="",Bills!$D42="",Bills!$E42="",Bills!$F42=""),"",IF(Bills!$E42="Monthly",Bills!$D42,IF(Bills!$E42="Weekly",Bills!$D42*(INT((EOMONTH(B$5,0)-Bills!$F42)/7)-INT((B$5-1-Bills!$F42)/7)),IF(Bills!$E42="Quarterly",IF(MOD(((YEAR(B$5)-YEAR(Bills!$F42))*12+MONTH(B$5)-MONTH(Bills!$F42)),3)=0,Bills!$D42,0),IF(Bills!$E42="Yearly",IF(MOD(((YEAR(B$5)-YEAR(Bills!$F42))*12+MONTH(B$5)-MONTH(Bills!$F42)),12)=0,Bills!$D42,0),"")))))</f>
        <v/>
      </c>
      <c r="C44" s="32">
        <f>IF(OR($A44="",Bills!$D42="",Bills!$E42="",Bills!$F42=""),"",IF(Bills!$E42="Monthly",Bills!$D42,IF(Bills!$E42="Weekly",Bills!$D42*(INT((EOMONTH(C$5,0)-Bills!$F42)/7)-INT((C$5-1-Bills!$F42)/7)),IF(Bills!$E42="Quarterly",IF(MOD(((YEAR(C$5)-YEAR(Bills!$F42))*12+MONTH(C$5)-MONTH(Bills!$F42)),3)=0,Bills!$D42,0),IF(Bills!$E42="Yearly",IF(MOD(((YEAR(C$5)-YEAR(Bills!$F42))*12+MONTH(C$5)-MONTH(Bills!$F42)),12)=0,Bills!$D42,0),"")))))</f>
        <v/>
      </c>
      <c r="D44" s="32">
        <f>IF(OR($A44="",Bills!$D42="",Bills!$E42="",Bills!$F42=""),"",IF(Bills!$E42="Monthly",Bills!$D42,IF(Bills!$E42="Weekly",Bills!$D42*(INT((EOMONTH(D$5,0)-Bills!$F42)/7)-INT((D$5-1-Bills!$F42)/7)),IF(Bills!$E42="Quarterly",IF(MOD(((YEAR(D$5)-YEAR(Bills!$F42))*12+MONTH(D$5)-MONTH(Bills!$F42)),3)=0,Bills!$D42,0),IF(Bills!$E42="Yearly",IF(MOD(((YEAR(D$5)-YEAR(Bills!$F42))*12+MONTH(D$5)-MONTH(Bills!$F42)),12)=0,Bills!$D42,0),"")))))</f>
        <v/>
      </c>
      <c r="E44" s="32">
        <f>IF(OR($A44="",Bills!$D42="",Bills!$E42="",Bills!$F42=""),"",IF(Bills!$E42="Monthly",Bills!$D42,IF(Bills!$E42="Weekly",Bills!$D42*(INT((EOMONTH(E$5,0)-Bills!$F42)/7)-INT((E$5-1-Bills!$F42)/7)),IF(Bills!$E42="Quarterly",IF(MOD(((YEAR(E$5)-YEAR(Bills!$F42))*12+MONTH(E$5)-MONTH(Bills!$F42)),3)=0,Bills!$D42,0),IF(Bills!$E42="Yearly",IF(MOD(((YEAR(E$5)-YEAR(Bills!$F42))*12+MONTH(E$5)-MONTH(Bills!$F42)),12)=0,Bills!$D42,0),"")))))</f>
        <v/>
      </c>
      <c r="F44" s="32">
        <f>IF(OR($A44="",Bills!$D42="",Bills!$E42="",Bills!$F42=""),"",IF(Bills!$E42="Monthly",Bills!$D42,IF(Bills!$E42="Weekly",Bills!$D42*(INT((EOMONTH(F$5,0)-Bills!$F42)/7)-INT((F$5-1-Bills!$F42)/7)),IF(Bills!$E42="Quarterly",IF(MOD(((YEAR(F$5)-YEAR(Bills!$F42))*12+MONTH(F$5)-MONTH(Bills!$F42)),3)=0,Bills!$D42,0),IF(Bills!$E42="Yearly",IF(MOD(((YEAR(F$5)-YEAR(Bills!$F42))*12+MONTH(F$5)-MONTH(Bills!$F42)),12)=0,Bills!$D42,0),"")))))</f>
        <v/>
      </c>
      <c r="G44" s="32">
        <f>IF(OR($A44="",Bills!$D42="",Bills!$E42="",Bills!$F42=""),"",IF(Bills!$E42="Monthly",Bills!$D42,IF(Bills!$E42="Weekly",Bills!$D42*(INT((EOMONTH(G$5,0)-Bills!$F42)/7)-INT((G$5-1-Bills!$F42)/7)),IF(Bills!$E42="Quarterly",IF(MOD(((YEAR(G$5)-YEAR(Bills!$F42))*12+MONTH(G$5)-MONTH(Bills!$F42)),3)=0,Bills!$D42,0),IF(Bills!$E42="Yearly",IF(MOD(((YEAR(G$5)-YEAR(Bills!$F42))*12+MONTH(G$5)-MONTH(Bills!$F42)),12)=0,Bills!$D42,0),"")))))</f>
        <v/>
      </c>
      <c r="H44" s="32">
        <f>IF(OR($A44="",Bills!$D42="",Bills!$E42="",Bills!$F42=""),"",IF(Bills!$E42="Monthly",Bills!$D42,IF(Bills!$E42="Weekly",Bills!$D42*(INT((EOMONTH(H$5,0)-Bills!$F42)/7)-INT((H$5-1-Bills!$F42)/7)),IF(Bills!$E42="Quarterly",IF(MOD(((YEAR(H$5)-YEAR(Bills!$F42))*12+MONTH(H$5)-MONTH(Bills!$F42)),3)=0,Bills!$D42,0),IF(Bills!$E42="Yearly",IF(MOD(((YEAR(H$5)-YEAR(Bills!$F42))*12+MONTH(H$5)-MONTH(Bills!$F42)),12)=0,Bills!$D42,0),"")))))</f>
        <v/>
      </c>
      <c r="I44" s="32">
        <f>IF(OR($A44="",Bills!$D42="",Bills!$E42="",Bills!$F42=""),"",IF(Bills!$E42="Monthly",Bills!$D42,IF(Bills!$E42="Weekly",Bills!$D42*(INT((EOMONTH(I$5,0)-Bills!$F42)/7)-INT((I$5-1-Bills!$F42)/7)),IF(Bills!$E42="Quarterly",IF(MOD(((YEAR(I$5)-YEAR(Bills!$F42))*12+MONTH(I$5)-MONTH(Bills!$F42)),3)=0,Bills!$D42,0),IF(Bills!$E42="Yearly",IF(MOD(((YEAR(I$5)-YEAR(Bills!$F42))*12+MONTH(I$5)-MONTH(Bills!$F42)),12)=0,Bills!$D42,0),"")))))</f>
        <v/>
      </c>
      <c r="J44" s="32">
        <f>IF(OR($A44="",Bills!$D42="",Bills!$E42="",Bills!$F42=""),"",IF(Bills!$E42="Monthly",Bills!$D42,IF(Bills!$E42="Weekly",Bills!$D42*(INT((EOMONTH(J$5,0)-Bills!$F42)/7)-INT((J$5-1-Bills!$F42)/7)),IF(Bills!$E42="Quarterly",IF(MOD(((YEAR(J$5)-YEAR(Bills!$F42))*12+MONTH(J$5)-MONTH(Bills!$F42)),3)=0,Bills!$D42,0),IF(Bills!$E42="Yearly",IF(MOD(((YEAR(J$5)-YEAR(Bills!$F42))*12+MONTH(J$5)-MONTH(Bills!$F42)),12)=0,Bills!$D42,0),"")))))</f>
        <v/>
      </c>
      <c r="K44" s="32">
        <f>IF(OR($A44="",Bills!$D42="",Bills!$E42="",Bills!$F42=""),"",IF(Bills!$E42="Monthly",Bills!$D42,IF(Bills!$E42="Weekly",Bills!$D42*(INT((EOMONTH(K$5,0)-Bills!$F42)/7)-INT((K$5-1-Bills!$F42)/7)),IF(Bills!$E42="Quarterly",IF(MOD(((YEAR(K$5)-YEAR(Bills!$F42))*12+MONTH(K$5)-MONTH(Bills!$F42)),3)=0,Bills!$D42,0),IF(Bills!$E42="Yearly",IF(MOD(((YEAR(K$5)-YEAR(Bills!$F42))*12+MONTH(K$5)-MONTH(Bills!$F42)),12)=0,Bills!$D42,0),"")))))</f>
        <v/>
      </c>
      <c r="L44" s="32">
        <f>IF(OR($A44="",Bills!$D42="",Bills!$E42="",Bills!$F42=""),"",IF(Bills!$E42="Monthly",Bills!$D42,IF(Bills!$E42="Weekly",Bills!$D42*(INT((EOMONTH(L$5,0)-Bills!$F42)/7)-INT((L$5-1-Bills!$F42)/7)),IF(Bills!$E42="Quarterly",IF(MOD(((YEAR(L$5)-YEAR(Bills!$F42))*12+MONTH(L$5)-MONTH(Bills!$F42)),3)=0,Bills!$D42,0),IF(Bills!$E42="Yearly",IF(MOD(((YEAR(L$5)-YEAR(Bills!$F42))*12+MONTH(L$5)-MONTH(Bills!$F42)),12)=0,Bills!$D42,0),"")))))</f>
        <v/>
      </c>
      <c r="M44" s="32">
        <f>IF(OR($A44="",Bills!$D42="",Bills!$E42="",Bills!$F42=""),"",IF(Bills!$E42="Monthly",Bills!$D42,IF(Bills!$E42="Weekly",Bills!$D42*(INT((EOMONTH(M$5,0)-Bills!$F42)/7)-INT((M$5-1-Bills!$F42)/7)),IF(Bills!$E42="Quarterly",IF(MOD(((YEAR(M$5)-YEAR(Bills!$F42))*12+MONTH(M$5)-MONTH(Bills!$F42)),3)=0,Bills!$D42,0),IF(Bills!$E42="Yearly",IF(MOD(((YEAR(M$5)-YEAR(Bills!$F42))*12+MONTH(M$5)-MONTH(Bills!$F42)),12)=0,Bills!$D42,0),"")))))</f>
        <v/>
      </c>
      <c r="N44" s="33">
        <f>IF($A44="","",SUM(B44:M44))</f>
        <v/>
      </c>
    </row>
    <row r="45">
      <c r="A45" s="21">
        <f>IF(Bills!A43="","",Bills!A43)</f>
        <v/>
      </c>
      <c r="B45" s="32">
        <f>IF(OR($A45="",Bills!$D43="",Bills!$E43="",Bills!$F43=""),"",IF(Bills!$E43="Monthly",Bills!$D43,IF(Bills!$E43="Weekly",Bills!$D43*(INT((EOMONTH(B$5,0)-Bills!$F43)/7)-INT((B$5-1-Bills!$F43)/7)),IF(Bills!$E43="Quarterly",IF(MOD(((YEAR(B$5)-YEAR(Bills!$F43))*12+MONTH(B$5)-MONTH(Bills!$F43)),3)=0,Bills!$D43,0),IF(Bills!$E43="Yearly",IF(MOD(((YEAR(B$5)-YEAR(Bills!$F43))*12+MONTH(B$5)-MONTH(Bills!$F43)),12)=0,Bills!$D43,0),"")))))</f>
        <v/>
      </c>
      <c r="C45" s="32">
        <f>IF(OR($A45="",Bills!$D43="",Bills!$E43="",Bills!$F43=""),"",IF(Bills!$E43="Monthly",Bills!$D43,IF(Bills!$E43="Weekly",Bills!$D43*(INT((EOMONTH(C$5,0)-Bills!$F43)/7)-INT((C$5-1-Bills!$F43)/7)),IF(Bills!$E43="Quarterly",IF(MOD(((YEAR(C$5)-YEAR(Bills!$F43))*12+MONTH(C$5)-MONTH(Bills!$F43)),3)=0,Bills!$D43,0),IF(Bills!$E43="Yearly",IF(MOD(((YEAR(C$5)-YEAR(Bills!$F43))*12+MONTH(C$5)-MONTH(Bills!$F43)),12)=0,Bills!$D43,0),"")))))</f>
        <v/>
      </c>
      <c r="D45" s="32">
        <f>IF(OR($A45="",Bills!$D43="",Bills!$E43="",Bills!$F43=""),"",IF(Bills!$E43="Monthly",Bills!$D43,IF(Bills!$E43="Weekly",Bills!$D43*(INT((EOMONTH(D$5,0)-Bills!$F43)/7)-INT((D$5-1-Bills!$F43)/7)),IF(Bills!$E43="Quarterly",IF(MOD(((YEAR(D$5)-YEAR(Bills!$F43))*12+MONTH(D$5)-MONTH(Bills!$F43)),3)=0,Bills!$D43,0),IF(Bills!$E43="Yearly",IF(MOD(((YEAR(D$5)-YEAR(Bills!$F43))*12+MONTH(D$5)-MONTH(Bills!$F43)),12)=0,Bills!$D43,0),"")))))</f>
        <v/>
      </c>
      <c r="E45" s="32">
        <f>IF(OR($A45="",Bills!$D43="",Bills!$E43="",Bills!$F43=""),"",IF(Bills!$E43="Monthly",Bills!$D43,IF(Bills!$E43="Weekly",Bills!$D43*(INT((EOMONTH(E$5,0)-Bills!$F43)/7)-INT((E$5-1-Bills!$F43)/7)),IF(Bills!$E43="Quarterly",IF(MOD(((YEAR(E$5)-YEAR(Bills!$F43))*12+MONTH(E$5)-MONTH(Bills!$F43)),3)=0,Bills!$D43,0),IF(Bills!$E43="Yearly",IF(MOD(((YEAR(E$5)-YEAR(Bills!$F43))*12+MONTH(E$5)-MONTH(Bills!$F43)),12)=0,Bills!$D43,0),"")))))</f>
        <v/>
      </c>
      <c r="F45" s="32">
        <f>IF(OR($A45="",Bills!$D43="",Bills!$E43="",Bills!$F43=""),"",IF(Bills!$E43="Monthly",Bills!$D43,IF(Bills!$E43="Weekly",Bills!$D43*(INT((EOMONTH(F$5,0)-Bills!$F43)/7)-INT((F$5-1-Bills!$F43)/7)),IF(Bills!$E43="Quarterly",IF(MOD(((YEAR(F$5)-YEAR(Bills!$F43))*12+MONTH(F$5)-MONTH(Bills!$F43)),3)=0,Bills!$D43,0),IF(Bills!$E43="Yearly",IF(MOD(((YEAR(F$5)-YEAR(Bills!$F43))*12+MONTH(F$5)-MONTH(Bills!$F43)),12)=0,Bills!$D43,0),"")))))</f>
        <v/>
      </c>
      <c r="G45" s="32">
        <f>IF(OR($A45="",Bills!$D43="",Bills!$E43="",Bills!$F43=""),"",IF(Bills!$E43="Monthly",Bills!$D43,IF(Bills!$E43="Weekly",Bills!$D43*(INT((EOMONTH(G$5,0)-Bills!$F43)/7)-INT((G$5-1-Bills!$F43)/7)),IF(Bills!$E43="Quarterly",IF(MOD(((YEAR(G$5)-YEAR(Bills!$F43))*12+MONTH(G$5)-MONTH(Bills!$F43)),3)=0,Bills!$D43,0),IF(Bills!$E43="Yearly",IF(MOD(((YEAR(G$5)-YEAR(Bills!$F43))*12+MONTH(G$5)-MONTH(Bills!$F43)),12)=0,Bills!$D43,0),"")))))</f>
        <v/>
      </c>
      <c r="H45" s="32">
        <f>IF(OR($A45="",Bills!$D43="",Bills!$E43="",Bills!$F43=""),"",IF(Bills!$E43="Monthly",Bills!$D43,IF(Bills!$E43="Weekly",Bills!$D43*(INT((EOMONTH(H$5,0)-Bills!$F43)/7)-INT((H$5-1-Bills!$F43)/7)),IF(Bills!$E43="Quarterly",IF(MOD(((YEAR(H$5)-YEAR(Bills!$F43))*12+MONTH(H$5)-MONTH(Bills!$F43)),3)=0,Bills!$D43,0),IF(Bills!$E43="Yearly",IF(MOD(((YEAR(H$5)-YEAR(Bills!$F43))*12+MONTH(H$5)-MONTH(Bills!$F43)),12)=0,Bills!$D43,0),"")))))</f>
        <v/>
      </c>
      <c r="I45" s="32">
        <f>IF(OR($A45="",Bills!$D43="",Bills!$E43="",Bills!$F43=""),"",IF(Bills!$E43="Monthly",Bills!$D43,IF(Bills!$E43="Weekly",Bills!$D43*(INT((EOMONTH(I$5,0)-Bills!$F43)/7)-INT((I$5-1-Bills!$F43)/7)),IF(Bills!$E43="Quarterly",IF(MOD(((YEAR(I$5)-YEAR(Bills!$F43))*12+MONTH(I$5)-MONTH(Bills!$F43)),3)=0,Bills!$D43,0),IF(Bills!$E43="Yearly",IF(MOD(((YEAR(I$5)-YEAR(Bills!$F43))*12+MONTH(I$5)-MONTH(Bills!$F43)),12)=0,Bills!$D43,0),"")))))</f>
        <v/>
      </c>
      <c r="J45" s="32">
        <f>IF(OR($A45="",Bills!$D43="",Bills!$E43="",Bills!$F43=""),"",IF(Bills!$E43="Monthly",Bills!$D43,IF(Bills!$E43="Weekly",Bills!$D43*(INT((EOMONTH(J$5,0)-Bills!$F43)/7)-INT((J$5-1-Bills!$F43)/7)),IF(Bills!$E43="Quarterly",IF(MOD(((YEAR(J$5)-YEAR(Bills!$F43))*12+MONTH(J$5)-MONTH(Bills!$F43)),3)=0,Bills!$D43,0),IF(Bills!$E43="Yearly",IF(MOD(((YEAR(J$5)-YEAR(Bills!$F43))*12+MONTH(J$5)-MONTH(Bills!$F43)),12)=0,Bills!$D43,0),"")))))</f>
        <v/>
      </c>
      <c r="K45" s="32">
        <f>IF(OR($A45="",Bills!$D43="",Bills!$E43="",Bills!$F43=""),"",IF(Bills!$E43="Monthly",Bills!$D43,IF(Bills!$E43="Weekly",Bills!$D43*(INT((EOMONTH(K$5,0)-Bills!$F43)/7)-INT((K$5-1-Bills!$F43)/7)),IF(Bills!$E43="Quarterly",IF(MOD(((YEAR(K$5)-YEAR(Bills!$F43))*12+MONTH(K$5)-MONTH(Bills!$F43)),3)=0,Bills!$D43,0),IF(Bills!$E43="Yearly",IF(MOD(((YEAR(K$5)-YEAR(Bills!$F43))*12+MONTH(K$5)-MONTH(Bills!$F43)),12)=0,Bills!$D43,0),"")))))</f>
        <v/>
      </c>
      <c r="L45" s="32">
        <f>IF(OR($A45="",Bills!$D43="",Bills!$E43="",Bills!$F43=""),"",IF(Bills!$E43="Monthly",Bills!$D43,IF(Bills!$E43="Weekly",Bills!$D43*(INT((EOMONTH(L$5,0)-Bills!$F43)/7)-INT((L$5-1-Bills!$F43)/7)),IF(Bills!$E43="Quarterly",IF(MOD(((YEAR(L$5)-YEAR(Bills!$F43))*12+MONTH(L$5)-MONTH(Bills!$F43)),3)=0,Bills!$D43,0),IF(Bills!$E43="Yearly",IF(MOD(((YEAR(L$5)-YEAR(Bills!$F43))*12+MONTH(L$5)-MONTH(Bills!$F43)),12)=0,Bills!$D43,0),"")))))</f>
        <v/>
      </c>
      <c r="M45" s="32">
        <f>IF(OR($A45="",Bills!$D43="",Bills!$E43="",Bills!$F43=""),"",IF(Bills!$E43="Monthly",Bills!$D43,IF(Bills!$E43="Weekly",Bills!$D43*(INT((EOMONTH(M$5,0)-Bills!$F43)/7)-INT((M$5-1-Bills!$F43)/7)),IF(Bills!$E43="Quarterly",IF(MOD(((YEAR(M$5)-YEAR(Bills!$F43))*12+MONTH(M$5)-MONTH(Bills!$F43)),3)=0,Bills!$D43,0),IF(Bills!$E43="Yearly",IF(MOD(((YEAR(M$5)-YEAR(Bills!$F43))*12+MONTH(M$5)-MONTH(Bills!$F43)),12)=0,Bills!$D43,0),"")))))</f>
        <v/>
      </c>
      <c r="N45" s="33">
        <f>IF($A45="","",SUM(B45:M45))</f>
        <v/>
      </c>
    </row>
    <row r="46">
      <c r="A46" s="21">
        <f>IF(Bills!A44="","",Bills!A44)</f>
        <v/>
      </c>
      <c r="B46" s="32">
        <f>IF(OR($A46="",Bills!$D44="",Bills!$E44="",Bills!$F44=""),"",IF(Bills!$E44="Monthly",Bills!$D44,IF(Bills!$E44="Weekly",Bills!$D44*(INT((EOMONTH(B$5,0)-Bills!$F44)/7)-INT((B$5-1-Bills!$F44)/7)),IF(Bills!$E44="Quarterly",IF(MOD(((YEAR(B$5)-YEAR(Bills!$F44))*12+MONTH(B$5)-MONTH(Bills!$F44)),3)=0,Bills!$D44,0),IF(Bills!$E44="Yearly",IF(MOD(((YEAR(B$5)-YEAR(Bills!$F44))*12+MONTH(B$5)-MONTH(Bills!$F44)),12)=0,Bills!$D44,0),"")))))</f>
        <v/>
      </c>
      <c r="C46" s="32">
        <f>IF(OR($A46="",Bills!$D44="",Bills!$E44="",Bills!$F44=""),"",IF(Bills!$E44="Monthly",Bills!$D44,IF(Bills!$E44="Weekly",Bills!$D44*(INT((EOMONTH(C$5,0)-Bills!$F44)/7)-INT((C$5-1-Bills!$F44)/7)),IF(Bills!$E44="Quarterly",IF(MOD(((YEAR(C$5)-YEAR(Bills!$F44))*12+MONTH(C$5)-MONTH(Bills!$F44)),3)=0,Bills!$D44,0),IF(Bills!$E44="Yearly",IF(MOD(((YEAR(C$5)-YEAR(Bills!$F44))*12+MONTH(C$5)-MONTH(Bills!$F44)),12)=0,Bills!$D44,0),"")))))</f>
        <v/>
      </c>
      <c r="D46" s="32">
        <f>IF(OR($A46="",Bills!$D44="",Bills!$E44="",Bills!$F44=""),"",IF(Bills!$E44="Monthly",Bills!$D44,IF(Bills!$E44="Weekly",Bills!$D44*(INT((EOMONTH(D$5,0)-Bills!$F44)/7)-INT((D$5-1-Bills!$F44)/7)),IF(Bills!$E44="Quarterly",IF(MOD(((YEAR(D$5)-YEAR(Bills!$F44))*12+MONTH(D$5)-MONTH(Bills!$F44)),3)=0,Bills!$D44,0),IF(Bills!$E44="Yearly",IF(MOD(((YEAR(D$5)-YEAR(Bills!$F44))*12+MONTH(D$5)-MONTH(Bills!$F44)),12)=0,Bills!$D44,0),"")))))</f>
        <v/>
      </c>
      <c r="E46" s="32">
        <f>IF(OR($A46="",Bills!$D44="",Bills!$E44="",Bills!$F44=""),"",IF(Bills!$E44="Monthly",Bills!$D44,IF(Bills!$E44="Weekly",Bills!$D44*(INT((EOMONTH(E$5,0)-Bills!$F44)/7)-INT((E$5-1-Bills!$F44)/7)),IF(Bills!$E44="Quarterly",IF(MOD(((YEAR(E$5)-YEAR(Bills!$F44))*12+MONTH(E$5)-MONTH(Bills!$F44)),3)=0,Bills!$D44,0),IF(Bills!$E44="Yearly",IF(MOD(((YEAR(E$5)-YEAR(Bills!$F44))*12+MONTH(E$5)-MONTH(Bills!$F44)),12)=0,Bills!$D44,0),"")))))</f>
        <v/>
      </c>
      <c r="F46" s="32">
        <f>IF(OR($A46="",Bills!$D44="",Bills!$E44="",Bills!$F44=""),"",IF(Bills!$E44="Monthly",Bills!$D44,IF(Bills!$E44="Weekly",Bills!$D44*(INT((EOMONTH(F$5,0)-Bills!$F44)/7)-INT((F$5-1-Bills!$F44)/7)),IF(Bills!$E44="Quarterly",IF(MOD(((YEAR(F$5)-YEAR(Bills!$F44))*12+MONTH(F$5)-MONTH(Bills!$F44)),3)=0,Bills!$D44,0),IF(Bills!$E44="Yearly",IF(MOD(((YEAR(F$5)-YEAR(Bills!$F44))*12+MONTH(F$5)-MONTH(Bills!$F44)),12)=0,Bills!$D44,0),"")))))</f>
        <v/>
      </c>
      <c r="G46" s="32">
        <f>IF(OR($A46="",Bills!$D44="",Bills!$E44="",Bills!$F44=""),"",IF(Bills!$E44="Monthly",Bills!$D44,IF(Bills!$E44="Weekly",Bills!$D44*(INT((EOMONTH(G$5,0)-Bills!$F44)/7)-INT((G$5-1-Bills!$F44)/7)),IF(Bills!$E44="Quarterly",IF(MOD(((YEAR(G$5)-YEAR(Bills!$F44))*12+MONTH(G$5)-MONTH(Bills!$F44)),3)=0,Bills!$D44,0),IF(Bills!$E44="Yearly",IF(MOD(((YEAR(G$5)-YEAR(Bills!$F44))*12+MONTH(G$5)-MONTH(Bills!$F44)),12)=0,Bills!$D44,0),"")))))</f>
        <v/>
      </c>
      <c r="H46" s="32">
        <f>IF(OR($A46="",Bills!$D44="",Bills!$E44="",Bills!$F44=""),"",IF(Bills!$E44="Monthly",Bills!$D44,IF(Bills!$E44="Weekly",Bills!$D44*(INT((EOMONTH(H$5,0)-Bills!$F44)/7)-INT((H$5-1-Bills!$F44)/7)),IF(Bills!$E44="Quarterly",IF(MOD(((YEAR(H$5)-YEAR(Bills!$F44))*12+MONTH(H$5)-MONTH(Bills!$F44)),3)=0,Bills!$D44,0),IF(Bills!$E44="Yearly",IF(MOD(((YEAR(H$5)-YEAR(Bills!$F44))*12+MONTH(H$5)-MONTH(Bills!$F44)),12)=0,Bills!$D44,0),"")))))</f>
        <v/>
      </c>
      <c r="I46" s="32">
        <f>IF(OR($A46="",Bills!$D44="",Bills!$E44="",Bills!$F44=""),"",IF(Bills!$E44="Monthly",Bills!$D44,IF(Bills!$E44="Weekly",Bills!$D44*(INT((EOMONTH(I$5,0)-Bills!$F44)/7)-INT((I$5-1-Bills!$F44)/7)),IF(Bills!$E44="Quarterly",IF(MOD(((YEAR(I$5)-YEAR(Bills!$F44))*12+MONTH(I$5)-MONTH(Bills!$F44)),3)=0,Bills!$D44,0),IF(Bills!$E44="Yearly",IF(MOD(((YEAR(I$5)-YEAR(Bills!$F44))*12+MONTH(I$5)-MONTH(Bills!$F44)),12)=0,Bills!$D44,0),"")))))</f>
        <v/>
      </c>
      <c r="J46" s="32">
        <f>IF(OR($A46="",Bills!$D44="",Bills!$E44="",Bills!$F44=""),"",IF(Bills!$E44="Monthly",Bills!$D44,IF(Bills!$E44="Weekly",Bills!$D44*(INT((EOMONTH(J$5,0)-Bills!$F44)/7)-INT((J$5-1-Bills!$F44)/7)),IF(Bills!$E44="Quarterly",IF(MOD(((YEAR(J$5)-YEAR(Bills!$F44))*12+MONTH(J$5)-MONTH(Bills!$F44)),3)=0,Bills!$D44,0),IF(Bills!$E44="Yearly",IF(MOD(((YEAR(J$5)-YEAR(Bills!$F44))*12+MONTH(J$5)-MONTH(Bills!$F44)),12)=0,Bills!$D44,0),"")))))</f>
        <v/>
      </c>
      <c r="K46" s="32">
        <f>IF(OR($A46="",Bills!$D44="",Bills!$E44="",Bills!$F44=""),"",IF(Bills!$E44="Monthly",Bills!$D44,IF(Bills!$E44="Weekly",Bills!$D44*(INT((EOMONTH(K$5,0)-Bills!$F44)/7)-INT((K$5-1-Bills!$F44)/7)),IF(Bills!$E44="Quarterly",IF(MOD(((YEAR(K$5)-YEAR(Bills!$F44))*12+MONTH(K$5)-MONTH(Bills!$F44)),3)=0,Bills!$D44,0),IF(Bills!$E44="Yearly",IF(MOD(((YEAR(K$5)-YEAR(Bills!$F44))*12+MONTH(K$5)-MONTH(Bills!$F44)),12)=0,Bills!$D44,0),"")))))</f>
        <v/>
      </c>
      <c r="L46" s="32">
        <f>IF(OR($A46="",Bills!$D44="",Bills!$E44="",Bills!$F44=""),"",IF(Bills!$E44="Monthly",Bills!$D44,IF(Bills!$E44="Weekly",Bills!$D44*(INT((EOMONTH(L$5,0)-Bills!$F44)/7)-INT((L$5-1-Bills!$F44)/7)),IF(Bills!$E44="Quarterly",IF(MOD(((YEAR(L$5)-YEAR(Bills!$F44))*12+MONTH(L$5)-MONTH(Bills!$F44)),3)=0,Bills!$D44,0),IF(Bills!$E44="Yearly",IF(MOD(((YEAR(L$5)-YEAR(Bills!$F44))*12+MONTH(L$5)-MONTH(Bills!$F44)),12)=0,Bills!$D44,0),"")))))</f>
        <v/>
      </c>
      <c r="M46" s="32">
        <f>IF(OR($A46="",Bills!$D44="",Bills!$E44="",Bills!$F44=""),"",IF(Bills!$E44="Monthly",Bills!$D44,IF(Bills!$E44="Weekly",Bills!$D44*(INT((EOMONTH(M$5,0)-Bills!$F44)/7)-INT((M$5-1-Bills!$F44)/7)),IF(Bills!$E44="Quarterly",IF(MOD(((YEAR(M$5)-YEAR(Bills!$F44))*12+MONTH(M$5)-MONTH(Bills!$F44)),3)=0,Bills!$D44,0),IF(Bills!$E44="Yearly",IF(MOD(((YEAR(M$5)-YEAR(Bills!$F44))*12+MONTH(M$5)-MONTH(Bills!$F44)),12)=0,Bills!$D44,0),"")))))</f>
        <v/>
      </c>
      <c r="N46" s="33">
        <f>IF($A46="","",SUM(B46:M46))</f>
        <v/>
      </c>
    </row>
    <row r="47">
      <c r="A47" s="21">
        <f>IF(Bills!A45="","",Bills!A45)</f>
        <v/>
      </c>
      <c r="B47" s="32">
        <f>IF(OR($A47="",Bills!$D45="",Bills!$E45="",Bills!$F45=""),"",IF(Bills!$E45="Monthly",Bills!$D45,IF(Bills!$E45="Weekly",Bills!$D45*(INT((EOMONTH(B$5,0)-Bills!$F45)/7)-INT((B$5-1-Bills!$F45)/7)),IF(Bills!$E45="Quarterly",IF(MOD(((YEAR(B$5)-YEAR(Bills!$F45))*12+MONTH(B$5)-MONTH(Bills!$F45)),3)=0,Bills!$D45,0),IF(Bills!$E45="Yearly",IF(MOD(((YEAR(B$5)-YEAR(Bills!$F45))*12+MONTH(B$5)-MONTH(Bills!$F45)),12)=0,Bills!$D45,0),"")))))</f>
        <v/>
      </c>
      <c r="C47" s="32">
        <f>IF(OR($A47="",Bills!$D45="",Bills!$E45="",Bills!$F45=""),"",IF(Bills!$E45="Monthly",Bills!$D45,IF(Bills!$E45="Weekly",Bills!$D45*(INT((EOMONTH(C$5,0)-Bills!$F45)/7)-INT((C$5-1-Bills!$F45)/7)),IF(Bills!$E45="Quarterly",IF(MOD(((YEAR(C$5)-YEAR(Bills!$F45))*12+MONTH(C$5)-MONTH(Bills!$F45)),3)=0,Bills!$D45,0),IF(Bills!$E45="Yearly",IF(MOD(((YEAR(C$5)-YEAR(Bills!$F45))*12+MONTH(C$5)-MONTH(Bills!$F45)),12)=0,Bills!$D45,0),"")))))</f>
        <v/>
      </c>
      <c r="D47" s="32">
        <f>IF(OR($A47="",Bills!$D45="",Bills!$E45="",Bills!$F45=""),"",IF(Bills!$E45="Monthly",Bills!$D45,IF(Bills!$E45="Weekly",Bills!$D45*(INT((EOMONTH(D$5,0)-Bills!$F45)/7)-INT((D$5-1-Bills!$F45)/7)),IF(Bills!$E45="Quarterly",IF(MOD(((YEAR(D$5)-YEAR(Bills!$F45))*12+MONTH(D$5)-MONTH(Bills!$F45)),3)=0,Bills!$D45,0),IF(Bills!$E45="Yearly",IF(MOD(((YEAR(D$5)-YEAR(Bills!$F45))*12+MONTH(D$5)-MONTH(Bills!$F45)),12)=0,Bills!$D45,0),"")))))</f>
        <v/>
      </c>
      <c r="E47" s="32">
        <f>IF(OR($A47="",Bills!$D45="",Bills!$E45="",Bills!$F45=""),"",IF(Bills!$E45="Monthly",Bills!$D45,IF(Bills!$E45="Weekly",Bills!$D45*(INT((EOMONTH(E$5,0)-Bills!$F45)/7)-INT((E$5-1-Bills!$F45)/7)),IF(Bills!$E45="Quarterly",IF(MOD(((YEAR(E$5)-YEAR(Bills!$F45))*12+MONTH(E$5)-MONTH(Bills!$F45)),3)=0,Bills!$D45,0),IF(Bills!$E45="Yearly",IF(MOD(((YEAR(E$5)-YEAR(Bills!$F45))*12+MONTH(E$5)-MONTH(Bills!$F45)),12)=0,Bills!$D45,0),"")))))</f>
        <v/>
      </c>
      <c r="F47" s="32">
        <f>IF(OR($A47="",Bills!$D45="",Bills!$E45="",Bills!$F45=""),"",IF(Bills!$E45="Monthly",Bills!$D45,IF(Bills!$E45="Weekly",Bills!$D45*(INT((EOMONTH(F$5,0)-Bills!$F45)/7)-INT((F$5-1-Bills!$F45)/7)),IF(Bills!$E45="Quarterly",IF(MOD(((YEAR(F$5)-YEAR(Bills!$F45))*12+MONTH(F$5)-MONTH(Bills!$F45)),3)=0,Bills!$D45,0),IF(Bills!$E45="Yearly",IF(MOD(((YEAR(F$5)-YEAR(Bills!$F45))*12+MONTH(F$5)-MONTH(Bills!$F45)),12)=0,Bills!$D45,0),"")))))</f>
        <v/>
      </c>
      <c r="G47" s="32">
        <f>IF(OR($A47="",Bills!$D45="",Bills!$E45="",Bills!$F45=""),"",IF(Bills!$E45="Monthly",Bills!$D45,IF(Bills!$E45="Weekly",Bills!$D45*(INT((EOMONTH(G$5,0)-Bills!$F45)/7)-INT((G$5-1-Bills!$F45)/7)),IF(Bills!$E45="Quarterly",IF(MOD(((YEAR(G$5)-YEAR(Bills!$F45))*12+MONTH(G$5)-MONTH(Bills!$F45)),3)=0,Bills!$D45,0),IF(Bills!$E45="Yearly",IF(MOD(((YEAR(G$5)-YEAR(Bills!$F45))*12+MONTH(G$5)-MONTH(Bills!$F45)),12)=0,Bills!$D45,0),"")))))</f>
        <v/>
      </c>
      <c r="H47" s="32">
        <f>IF(OR($A47="",Bills!$D45="",Bills!$E45="",Bills!$F45=""),"",IF(Bills!$E45="Monthly",Bills!$D45,IF(Bills!$E45="Weekly",Bills!$D45*(INT((EOMONTH(H$5,0)-Bills!$F45)/7)-INT((H$5-1-Bills!$F45)/7)),IF(Bills!$E45="Quarterly",IF(MOD(((YEAR(H$5)-YEAR(Bills!$F45))*12+MONTH(H$5)-MONTH(Bills!$F45)),3)=0,Bills!$D45,0),IF(Bills!$E45="Yearly",IF(MOD(((YEAR(H$5)-YEAR(Bills!$F45))*12+MONTH(H$5)-MONTH(Bills!$F45)),12)=0,Bills!$D45,0),"")))))</f>
        <v/>
      </c>
      <c r="I47" s="32">
        <f>IF(OR($A47="",Bills!$D45="",Bills!$E45="",Bills!$F45=""),"",IF(Bills!$E45="Monthly",Bills!$D45,IF(Bills!$E45="Weekly",Bills!$D45*(INT((EOMONTH(I$5,0)-Bills!$F45)/7)-INT((I$5-1-Bills!$F45)/7)),IF(Bills!$E45="Quarterly",IF(MOD(((YEAR(I$5)-YEAR(Bills!$F45))*12+MONTH(I$5)-MONTH(Bills!$F45)),3)=0,Bills!$D45,0),IF(Bills!$E45="Yearly",IF(MOD(((YEAR(I$5)-YEAR(Bills!$F45))*12+MONTH(I$5)-MONTH(Bills!$F45)),12)=0,Bills!$D45,0),"")))))</f>
        <v/>
      </c>
      <c r="J47" s="32">
        <f>IF(OR($A47="",Bills!$D45="",Bills!$E45="",Bills!$F45=""),"",IF(Bills!$E45="Monthly",Bills!$D45,IF(Bills!$E45="Weekly",Bills!$D45*(INT((EOMONTH(J$5,0)-Bills!$F45)/7)-INT((J$5-1-Bills!$F45)/7)),IF(Bills!$E45="Quarterly",IF(MOD(((YEAR(J$5)-YEAR(Bills!$F45))*12+MONTH(J$5)-MONTH(Bills!$F45)),3)=0,Bills!$D45,0),IF(Bills!$E45="Yearly",IF(MOD(((YEAR(J$5)-YEAR(Bills!$F45))*12+MONTH(J$5)-MONTH(Bills!$F45)),12)=0,Bills!$D45,0),"")))))</f>
        <v/>
      </c>
      <c r="K47" s="32">
        <f>IF(OR($A47="",Bills!$D45="",Bills!$E45="",Bills!$F45=""),"",IF(Bills!$E45="Monthly",Bills!$D45,IF(Bills!$E45="Weekly",Bills!$D45*(INT((EOMONTH(K$5,0)-Bills!$F45)/7)-INT((K$5-1-Bills!$F45)/7)),IF(Bills!$E45="Quarterly",IF(MOD(((YEAR(K$5)-YEAR(Bills!$F45))*12+MONTH(K$5)-MONTH(Bills!$F45)),3)=0,Bills!$D45,0),IF(Bills!$E45="Yearly",IF(MOD(((YEAR(K$5)-YEAR(Bills!$F45))*12+MONTH(K$5)-MONTH(Bills!$F45)),12)=0,Bills!$D45,0),"")))))</f>
        <v/>
      </c>
      <c r="L47" s="32">
        <f>IF(OR($A47="",Bills!$D45="",Bills!$E45="",Bills!$F45=""),"",IF(Bills!$E45="Monthly",Bills!$D45,IF(Bills!$E45="Weekly",Bills!$D45*(INT((EOMONTH(L$5,0)-Bills!$F45)/7)-INT((L$5-1-Bills!$F45)/7)),IF(Bills!$E45="Quarterly",IF(MOD(((YEAR(L$5)-YEAR(Bills!$F45))*12+MONTH(L$5)-MONTH(Bills!$F45)),3)=0,Bills!$D45,0),IF(Bills!$E45="Yearly",IF(MOD(((YEAR(L$5)-YEAR(Bills!$F45))*12+MONTH(L$5)-MONTH(Bills!$F45)),12)=0,Bills!$D45,0),"")))))</f>
        <v/>
      </c>
      <c r="M47" s="32">
        <f>IF(OR($A47="",Bills!$D45="",Bills!$E45="",Bills!$F45=""),"",IF(Bills!$E45="Monthly",Bills!$D45,IF(Bills!$E45="Weekly",Bills!$D45*(INT((EOMONTH(M$5,0)-Bills!$F45)/7)-INT((M$5-1-Bills!$F45)/7)),IF(Bills!$E45="Quarterly",IF(MOD(((YEAR(M$5)-YEAR(Bills!$F45))*12+MONTH(M$5)-MONTH(Bills!$F45)),3)=0,Bills!$D45,0),IF(Bills!$E45="Yearly",IF(MOD(((YEAR(M$5)-YEAR(Bills!$F45))*12+MONTH(M$5)-MONTH(Bills!$F45)),12)=0,Bills!$D45,0),"")))))</f>
        <v/>
      </c>
      <c r="N47" s="33">
        <f>IF($A47="","",SUM(B47:M47))</f>
        <v/>
      </c>
    </row>
    <row r="48">
      <c r="A48" s="21">
        <f>IF(Bills!A46="","",Bills!A46)</f>
        <v/>
      </c>
      <c r="B48" s="32">
        <f>IF(OR($A48="",Bills!$D46="",Bills!$E46="",Bills!$F46=""),"",IF(Bills!$E46="Monthly",Bills!$D46,IF(Bills!$E46="Weekly",Bills!$D46*(INT((EOMONTH(B$5,0)-Bills!$F46)/7)-INT((B$5-1-Bills!$F46)/7)),IF(Bills!$E46="Quarterly",IF(MOD(((YEAR(B$5)-YEAR(Bills!$F46))*12+MONTH(B$5)-MONTH(Bills!$F46)),3)=0,Bills!$D46,0),IF(Bills!$E46="Yearly",IF(MOD(((YEAR(B$5)-YEAR(Bills!$F46))*12+MONTH(B$5)-MONTH(Bills!$F46)),12)=0,Bills!$D46,0),"")))))</f>
        <v/>
      </c>
      <c r="C48" s="32">
        <f>IF(OR($A48="",Bills!$D46="",Bills!$E46="",Bills!$F46=""),"",IF(Bills!$E46="Monthly",Bills!$D46,IF(Bills!$E46="Weekly",Bills!$D46*(INT((EOMONTH(C$5,0)-Bills!$F46)/7)-INT((C$5-1-Bills!$F46)/7)),IF(Bills!$E46="Quarterly",IF(MOD(((YEAR(C$5)-YEAR(Bills!$F46))*12+MONTH(C$5)-MONTH(Bills!$F46)),3)=0,Bills!$D46,0),IF(Bills!$E46="Yearly",IF(MOD(((YEAR(C$5)-YEAR(Bills!$F46))*12+MONTH(C$5)-MONTH(Bills!$F46)),12)=0,Bills!$D46,0),"")))))</f>
        <v/>
      </c>
      <c r="D48" s="32">
        <f>IF(OR($A48="",Bills!$D46="",Bills!$E46="",Bills!$F46=""),"",IF(Bills!$E46="Monthly",Bills!$D46,IF(Bills!$E46="Weekly",Bills!$D46*(INT((EOMONTH(D$5,0)-Bills!$F46)/7)-INT((D$5-1-Bills!$F46)/7)),IF(Bills!$E46="Quarterly",IF(MOD(((YEAR(D$5)-YEAR(Bills!$F46))*12+MONTH(D$5)-MONTH(Bills!$F46)),3)=0,Bills!$D46,0),IF(Bills!$E46="Yearly",IF(MOD(((YEAR(D$5)-YEAR(Bills!$F46))*12+MONTH(D$5)-MONTH(Bills!$F46)),12)=0,Bills!$D46,0),"")))))</f>
        <v/>
      </c>
      <c r="E48" s="32">
        <f>IF(OR($A48="",Bills!$D46="",Bills!$E46="",Bills!$F46=""),"",IF(Bills!$E46="Monthly",Bills!$D46,IF(Bills!$E46="Weekly",Bills!$D46*(INT((EOMONTH(E$5,0)-Bills!$F46)/7)-INT((E$5-1-Bills!$F46)/7)),IF(Bills!$E46="Quarterly",IF(MOD(((YEAR(E$5)-YEAR(Bills!$F46))*12+MONTH(E$5)-MONTH(Bills!$F46)),3)=0,Bills!$D46,0),IF(Bills!$E46="Yearly",IF(MOD(((YEAR(E$5)-YEAR(Bills!$F46))*12+MONTH(E$5)-MONTH(Bills!$F46)),12)=0,Bills!$D46,0),"")))))</f>
        <v/>
      </c>
      <c r="F48" s="32">
        <f>IF(OR($A48="",Bills!$D46="",Bills!$E46="",Bills!$F46=""),"",IF(Bills!$E46="Monthly",Bills!$D46,IF(Bills!$E46="Weekly",Bills!$D46*(INT((EOMONTH(F$5,0)-Bills!$F46)/7)-INT((F$5-1-Bills!$F46)/7)),IF(Bills!$E46="Quarterly",IF(MOD(((YEAR(F$5)-YEAR(Bills!$F46))*12+MONTH(F$5)-MONTH(Bills!$F46)),3)=0,Bills!$D46,0),IF(Bills!$E46="Yearly",IF(MOD(((YEAR(F$5)-YEAR(Bills!$F46))*12+MONTH(F$5)-MONTH(Bills!$F46)),12)=0,Bills!$D46,0),"")))))</f>
        <v/>
      </c>
      <c r="G48" s="32">
        <f>IF(OR($A48="",Bills!$D46="",Bills!$E46="",Bills!$F46=""),"",IF(Bills!$E46="Monthly",Bills!$D46,IF(Bills!$E46="Weekly",Bills!$D46*(INT((EOMONTH(G$5,0)-Bills!$F46)/7)-INT((G$5-1-Bills!$F46)/7)),IF(Bills!$E46="Quarterly",IF(MOD(((YEAR(G$5)-YEAR(Bills!$F46))*12+MONTH(G$5)-MONTH(Bills!$F46)),3)=0,Bills!$D46,0),IF(Bills!$E46="Yearly",IF(MOD(((YEAR(G$5)-YEAR(Bills!$F46))*12+MONTH(G$5)-MONTH(Bills!$F46)),12)=0,Bills!$D46,0),"")))))</f>
        <v/>
      </c>
      <c r="H48" s="32">
        <f>IF(OR($A48="",Bills!$D46="",Bills!$E46="",Bills!$F46=""),"",IF(Bills!$E46="Monthly",Bills!$D46,IF(Bills!$E46="Weekly",Bills!$D46*(INT((EOMONTH(H$5,0)-Bills!$F46)/7)-INT((H$5-1-Bills!$F46)/7)),IF(Bills!$E46="Quarterly",IF(MOD(((YEAR(H$5)-YEAR(Bills!$F46))*12+MONTH(H$5)-MONTH(Bills!$F46)),3)=0,Bills!$D46,0),IF(Bills!$E46="Yearly",IF(MOD(((YEAR(H$5)-YEAR(Bills!$F46))*12+MONTH(H$5)-MONTH(Bills!$F46)),12)=0,Bills!$D46,0),"")))))</f>
        <v/>
      </c>
      <c r="I48" s="32">
        <f>IF(OR($A48="",Bills!$D46="",Bills!$E46="",Bills!$F46=""),"",IF(Bills!$E46="Monthly",Bills!$D46,IF(Bills!$E46="Weekly",Bills!$D46*(INT((EOMONTH(I$5,0)-Bills!$F46)/7)-INT((I$5-1-Bills!$F46)/7)),IF(Bills!$E46="Quarterly",IF(MOD(((YEAR(I$5)-YEAR(Bills!$F46))*12+MONTH(I$5)-MONTH(Bills!$F46)),3)=0,Bills!$D46,0),IF(Bills!$E46="Yearly",IF(MOD(((YEAR(I$5)-YEAR(Bills!$F46))*12+MONTH(I$5)-MONTH(Bills!$F46)),12)=0,Bills!$D46,0),"")))))</f>
        <v/>
      </c>
      <c r="J48" s="32">
        <f>IF(OR($A48="",Bills!$D46="",Bills!$E46="",Bills!$F46=""),"",IF(Bills!$E46="Monthly",Bills!$D46,IF(Bills!$E46="Weekly",Bills!$D46*(INT((EOMONTH(J$5,0)-Bills!$F46)/7)-INT((J$5-1-Bills!$F46)/7)),IF(Bills!$E46="Quarterly",IF(MOD(((YEAR(J$5)-YEAR(Bills!$F46))*12+MONTH(J$5)-MONTH(Bills!$F46)),3)=0,Bills!$D46,0),IF(Bills!$E46="Yearly",IF(MOD(((YEAR(J$5)-YEAR(Bills!$F46))*12+MONTH(J$5)-MONTH(Bills!$F46)),12)=0,Bills!$D46,0),"")))))</f>
        <v/>
      </c>
      <c r="K48" s="32">
        <f>IF(OR($A48="",Bills!$D46="",Bills!$E46="",Bills!$F46=""),"",IF(Bills!$E46="Monthly",Bills!$D46,IF(Bills!$E46="Weekly",Bills!$D46*(INT((EOMONTH(K$5,0)-Bills!$F46)/7)-INT((K$5-1-Bills!$F46)/7)),IF(Bills!$E46="Quarterly",IF(MOD(((YEAR(K$5)-YEAR(Bills!$F46))*12+MONTH(K$5)-MONTH(Bills!$F46)),3)=0,Bills!$D46,0),IF(Bills!$E46="Yearly",IF(MOD(((YEAR(K$5)-YEAR(Bills!$F46))*12+MONTH(K$5)-MONTH(Bills!$F46)),12)=0,Bills!$D46,0),"")))))</f>
        <v/>
      </c>
      <c r="L48" s="32">
        <f>IF(OR($A48="",Bills!$D46="",Bills!$E46="",Bills!$F46=""),"",IF(Bills!$E46="Monthly",Bills!$D46,IF(Bills!$E46="Weekly",Bills!$D46*(INT((EOMONTH(L$5,0)-Bills!$F46)/7)-INT((L$5-1-Bills!$F46)/7)),IF(Bills!$E46="Quarterly",IF(MOD(((YEAR(L$5)-YEAR(Bills!$F46))*12+MONTH(L$5)-MONTH(Bills!$F46)),3)=0,Bills!$D46,0),IF(Bills!$E46="Yearly",IF(MOD(((YEAR(L$5)-YEAR(Bills!$F46))*12+MONTH(L$5)-MONTH(Bills!$F46)),12)=0,Bills!$D46,0),"")))))</f>
        <v/>
      </c>
      <c r="M48" s="32">
        <f>IF(OR($A48="",Bills!$D46="",Bills!$E46="",Bills!$F46=""),"",IF(Bills!$E46="Monthly",Bills!$D46,IF(Bills!$E46="Weekly",Bills!$D46*(INT((EOMONTH(M$5,0)-Bills!$F46)/7)-INT((M$5-1-Bills!$F46)/7)),IF(Bills!$E46="Quarterly",IF(MOD(((YEAR(M$5)-YEAR(Bills!$F46))*12+MONTH(M$5)-MONTH(Bills!$F46)),3)=0,Bills!$D46,0),IF(Bills!$E46="Yearly",IF(MOD(((YEAR(M$5)-YEAR(Bills!$F46))*12+MONTH(M$5)-MONTH(Bills!$F46)),12)=0,Bills!$D46,0),"")))))</f>
        <v/>
      </c>
      <c r="N48" s="33">
        <f>IF($A48="","",SUM(B48:M48))</f>
        <v/>
      </c>
    </row>
    <row r="49">
      <c r="A49" s="21">
        <f>IF(Bills!A47="","",Bills!A47)</f>
        <v/>
      </c>
      <c r="B49" s="32">
        <f>IF(OR($A49="",Bills!$D47="",Bills!$E47="",Bills!$F47=""),"",IF(Bills!$E47="Monthly",Bills!$D47,IF(Bills!$E47="Weekly",Bills!$D47*(INT((EOMONTH(B$5,0)-Bills!$F47)/7)-INT((B$5-1-Bills!$F47)/7)),IF(Bills!$E47="Quarterly",IF(MOD(((YEAR(B$5)-YEAR(Bills!$F47))*12+MONTH(B$5)-MONTH(Bills!$F47)),3)=0,Bills!$D47,0),IF(Bills!$E47="Yearly",IF(MOD(((YEAR(B$5)-YEAR(Bills!$F47))*12+MONTH(B$5)-MONTH(Bills!$F47)),12)=0,Bills!$D47,0),"")))))</f>
        <v/>
      </c>
      <c r="C49" s="32">
        <f>IF(OR($A49="",Bills!$D47="",Bills!$E47="",Bills!$F47=""),"",IF(Bills!$E47="Monthly",Bills!$D47,IF(Bills!$E47="Weekly",Bills!$D47*(INT((EOMONTH(C$5,0)-Bills!$F47)/7)-INT((C$5-1-Bills!$F47)/7)),IF(Bills!$E47="Quarterly",IF(MOD(((YEAR(C$5)-YEAR(Bills!$F47))*12+MONTH(C$5)-MONTH(Bills!$F47)),3)=0,Bills!$D47,0),IF(Bills!$E47="Yearly",IF(MOD(((YEAR(C$5)-YEAR(Bills!$F47))*12+MONTH(C$5)-MONTH(Bills!$F47)),12)=0,Bills!$D47,0),"")))))</f>
        <v/>
      </c>
      <c r="D49" s="32">
        <f>IF(OR($A49="",Bills!$D47="",Bills!$E47="",Bills!$F47=""),"",IF(Bills!$E47="Monthly",Bills!$D47,IF(Bills!$E47="Weekly",Bills!$D47*(INT((EOMONTH(D$5,0)-Bills!$F47)/7)-INT((D$5-1-Bills!$F47)/7)),IF(Bills!$E47="Quarterly",IF(MOD(((YEAR(D$5)-YEAR(Bills!$F47))*12+MONTH(D$5)-MONTH(Bills!$F47)),3)=0,Bills!$D47,0),IF(Bills!$E47="Yearly",IF(MOD(((YEAR(D$5)-YEAR(Bills!$F47))*12+MONTH(D$5)-MONTH(Bills!$F47)),12)=0,Bills!$D47,0),"")))))</f>
        <v/>
      </c>
      <c r="E49" s="32">
        <f>IF(OR($A49="",Bills!$D47="",Bills!$E47="",Bills!$F47=""),"",IF(Bills!$E47="Monthly",Bills!$D47,IF(Bills!$E47="Weekly",Bills!$D47*(INT((EOMONTH(E$5,0)-Bills!$F47)/7)-INT((E$5-1-Bills!$F47)/7)),IF(Bills!$E47="Quarterly",IF(MOD(((YEAR(E$5)-YEAR(Bills!$F47))*12+MONTH(E$5)-MONTH(Bills!$F47)),3)=0,Bills!$D47,0),IF(Bills!$E47="Yearly",IF(MOD(((YEAR(E$5)-YEAR(Bills!$F47))*12+MONTH(E$5)-MONTH(Bills!$F47)),12)=0,Bills!$D47,0),"")))))</f>
        <v/>
      </c>
      <c r="F49" s="32">
        <f>IF(OR($A49="",Bills!$D47="",Bills!$E47="",Bills!$F47=""),"",IF(Bills!$E47="Monthly",Bills!$D47,IF(Bills!$E47="Weekly",Bills!$D47*(INT((EOMONTH(F$5,0)-Bills!$F47)/7)-INT((F$5-1-Bills!$F47)/7)),IF(Bills!$E47="Quarterly",IF(MOD(((YEAR(F$5)-YEAR(Bills!$F47))*12+MONTH(F$5)-MONTH(Bills!$F47)),3)=0,Bills!$D47,0),IF(Bills!$E47="Yearly",IF(MOD(((YEAR(F$5)-YEAR(Bills!$F47))*12+MONTH(F$5)-MONTH(Bills!$F47)),12)=0,Bills!$D47,0),"")))))</f>
        <v/>
      </c>
      <c r="G49" s="32">
        <f>IF(OR($A49="",Bills!$D47="",Bills!$E47="",Bills!$F47=""),"",IF(Bills!$E47="Monthly",Bills!$D47,IF(Bills!$E47="Weekly",Bills!$D47*(INT((EOMONTH(G$5,0)-Bills!$F47)/7)-INT((G$5-1-Bills!$F47)/7)),IF(Bills!$E47="Quarterly",IF(MOD(((YEAR(G$5)-YEAR(Bills!$F47))*12+MONTH(G$5)-MONTH(Bills!$F47)),3)=0,Bills!$D47,0),IF(Bills!$E47="Yearly",IF(MOD(((YEAR(G$5)-YEAR(Bills!$F47))*12+MONTH(G$5)-MONTH(Bills!$F47)),12)=0,Bills!$D47,0),"")))))</f>
        <v/>
      </c>
      <c r="H49" s="32">
        <f>IF(OR($A49="",Bills!$D47="",Bills!$E47="",Bills!$F47=""),"",IF(Bills!$E47="Monthly",Bills!$D47,IF(Bills!$E47="Weekly",Bills!$D47*(INT((EOMONTH(H$5,0)-Bills!$F47)/7)-INT((H$5-1-Bills!$F47)/7)),IF(Bills!$E47="Quarterly",IF(MOD(((YEAR(H$5)-YEAR(Bills!$F47))*12+MONTH(H$5)-MONTH(Bills!$F47)),3)=0,Bills!$D47,0),IF(Bills!$E47="Yearly",IF(MOD(((YEAR(H$5)-YEAR(Bills!$F47))*12+MONTH(H$5)-MONTH(Bills!$F47)),12)=0,Bills!$D47,0),"")))))</f>
        <v/>
      </c>
      <c r="I49" s="32">
        <f>IF(OR($A49="",Bills!$D47="",Bills!$E47="",Bills!$F47=""),"",IF(Bills!$E47="Monthly",Bills!$D47,IF(Bills!$E47="Weekly",Bills!$D47*(INT((EOMONTH(I$5,0)-Bills!$F47)/7)-INT((I$5-1-Bills!$F47)/7)),IF(Bills!$E47="Quarterly",IF(MOD(((YEAR(I$5)-YEAR(Bills!$F47))*12+MONTH(I$5)-MONTH(Bills!$F47)),3)=0,Bills!$D47,0),IF(Bills!$E47="Yearly",IF(MOD(((YEAR(I$5)-YEAR(Bills!$F47))*12+MONTH(I$5)-MONTH(Bills!$F47)),12)=0,Bills!$D47,0),"")))))</f>
        <v/>
      </c>
      <c r="J49" s="32">
        <f>IF(OR($A49="",Bills!$D47="",Bills!$E47="",Bills!$F47=""),"",IF(Bills!$E47="Monthly",Bills!$D47,IF(Bills!$E47="Weekly",Bills!$D47*(INT((EOMONTH(J$5,0)-Bills!$F47)/7)-INT((J$5-1-Bills!$F47)/7)),IF(Bills!$E47="Quarterly",IF(MOD(((YEAR(J$5)-YEAR(Bills!$F47))*12+MONTH(J$5)-MONTH(Bills!$F47)),3)=0,Bills!$D47,0),IF(Bills!$E47="Yearly",IF(MOD(((YEAR(J$5)-YEAR(Bills!$F47))*12+MONTH(J$5)-MONTH(Bills!$F47)),12)=0,Bills!$D47,0),"")))))</f>
        <v/>
      </c>
      <c r="K49" s="32">
        <f>IF(OR($A49="",Bills!$D47="",Bills!$E47="",Bills!$F47=""),"",IF(Bills!$E47="Monthly",Bills!$D47,IF(Bills!$E47="Weekly",Bills!$D47*(INT((EOMONTH(K$5,0)-Bills!$F47)/7)-INT((K$5-1-Bills!$F47)/7)),IF(Bills!$E47="Quarterly",IF(MOD(((YEAR(K$5)-YEAR(Bills!$F47))*12+MONTH(K$5)-MONTH(Bills!$F47)),3)=0,Bills!$D47,0),IF(Bills!$E47="Yearly",IF(MOD(((YEAR(K$5)-YEAR(Bills!$F47))*12+MONTH(K$5)-MONTH(Bills!$F47)),12)=0,Bills!$D47,0),"")))))</f>
        <v/>
      </c>
      <c r="L49" s="32">
        <f>IF(OR($A49="",Bills!$D47="",Bills!$E47="",Bills!$F47=""),"",IF(Bills!$E47="Monthly",Bills!$D47,IF(Bills!$E47="Weekly",Bills!$D47*(INT((EOMONTH(L$5,0)-Bills!$F47)/7)-INT((L$5-1-Bills!$F47)/7)),IF(Bills!$E47="Quarterly",IF(MOD(((YEAR(L$5)-YEAR(Bills!$F47))*12+MONTH(L$5)-MONTH(Bills!$F47)),3)=0,Bills!$D47,0),IF(Bills!$E47="Yearly",IF(MOD(((YEAR(L$5)-YEAR(Bills!$F47))*12+MONTH(L$5)-MONTH(Bills!$F47)),12)=0,Bills!$D47,0),"")))))</f>
        <v/>
      </c>
      <c r="M49" s="32">
        <f>IF(OR($A49="",Bills!$D47="",Bills!$E47="",Bills!$F47=""),"",IF(Bills!$E47="Monthly",Bills!$D47,IF(Bills!$E47="Weekly",Bills!$D47*(INT((EOMONTH(M$5,0)-Bills!$F47)/7)-INT((M$5-1-Bills!$F47)/7)),IF(Bills!$E47="Quarterly",IF(MOD(((YEAR(M$5)-YEAR(Bills!$F47))*12+MONTH(M$5)-MONTH(Bills!$F47)),3)=0,Bills!$D47,0),IF(Bills!$E47="Yearly",IF(MOD(((YEAR(M$5)-YEAR(Bills!$F47))*12+MONTH(M$5)-MONTH(Bills!$F47)),12)=0,Bills!$D47,0),"")))))</f>
        <v/>
      </c>
      <c r="N49" s="33">
        <f>IF($A49="","",SUM(B49:M49))</f>
        <v/>
      </c>
    </row>
    <row r="50">
      <c r="A50" s="21">
        <f>IF(Bills!A48="","",Bills!A48)</f>
        <v/>
      </c>
      <c r="B50" s="32">
        <f>IF(OR($A50="",Bills!$D48="",Bills!$E48="",Bills!$F48=""),"",IF(Bills!$E48="Monthly",Bills!$D48,IF(Bills!$E48="Weekly",Bills!$D48*(INT((EOMONTH(B$5,0)-Bills!$F48)/7)-INT((B$5-1-Bills!$F48)/7)),IF(Bills!$E48="Quarterly",IF(MOD(((YEAR(B$5)-YEAR(Bills!$F48))*12+MONTH(B$5)-MONTH(Bills!$F48)),3)=0,Bills!$D48,0),IF(Bills!$E48="Yearly",IF(MOD(((YEAR(B$5)-YEAR(Bills!$F48))*12+MONTH(B$5)-MONTH(Bills!$F48)),12)=0,Bills!$D48,0),"")))))</f>
        <v/>
      </c>
      <c r="C50" s="32">
        <f>IF(OR($A50="",Bills!$D48="",Bills!$E48="",Bills!$F48=""),"",IF(Bills!$E48="Monthly",Bills!$D48,IF(Bills!$E48="Weekly",Bills!$D48*(INT((EOMONTH(C$5,0)-Bills!$F48)/7)-INT((C$5-1-Bills!$F48)/7)),IF(Bills!$E48="Quarterly",IF(MOD(((YEAR(C$5)-YEAR(Bills!$F48))*12+MONTH(C$5)-MONTH(Bills!$F48)),3)=0,Bills!$D48,0),IF(Bills!$E48="Yearly",IF(MOD(((YEAR(C$5)-YEAR(Bills!$F48))*12+MONTH(C$5)-MONTH(Bills!$F48)),12)=0,Bills!$D48,0),"")))))</f>
        <v/>
      </c>
      <c r="D50" s="32">
        <f>IF(OR($A50="",Bills!$D48="",Bills!$E48="",Bills!$F48=""),"",IF(Bills!$E48="Monthly",Bills!$D48,IF(Bills!$E48="Weekly",Bills!$D48*(INT((EOMONTH(D$5,0)-Bills!$F48)/7)-INT((D$5-1-Bills!$F48)/7)),IF(Bills!$E48="Quarterly",IF(MOD(((YEAR(D$5)-YEAR(Bills!$F48))*12+MONTH(D$5)-MONTH(Bills!$F48)),3)=0,Bills!$D48,0),IF(Bills!$E48="Yearly",IF(MOD(((YEAR(D$5)-YEAR(Bills!$F48))*12+MONTH(D$5)-MONTH(Bills!$F48)),12)=0,Bills!$D48,0),"")))))</f>
        <v/>
      </c>
      <c r="E50" s="32">
        <f>IF(OR($A50="",Bills!$D48="",Bills!$E48="",Bills!$F48=""),"",IF(Bills!$E48="Monthly",Bills!$D48,IF(Bills!$E48="Weekly",Bills!$D48*(INT((EOMONTH(E$5,0)-Bills!$F48)/7)-INT((E$5-1-Bills!$F48)/7)),IF(Bills!$E48="Quarterly",IF(MOD(((YEAR(E$5)-YEAR(Bills!$F48))*12+MONTH(E$5)-MONTH(Bills!$F48)),3)=0,Bills!$D48,0),IF(Bills!$E48="Yearly",IF(MOD(((YEAR(E$5)-YEAR(Bills!$F48))*12+MONTH(E$5)-MONTH(Bills!$F48)),12)=0,Bills!$D48,0),"")))))</f>
        <v/>
      </c>
      <c r="F50" s="32">
        <f>IF(OR($A50="",Bills!$D48="",Bills!$E48="",Bills!$F48=""),"",IF(Bills!$E48="Monthly",Bills!$D48,IF(Bills!$E48="Weekly",Bills!$D48*(INT((EOMONTH(F$5,0)-Bills!$F48)/7)-INT((F$5-1-Bills!$F48)/7)),IF(Bills!$E48="Quarterly",IF(MOD(((YEAR(F$5)-YEAR(Bills!$F48))*12+MONTH(F$5)-MONTH(Bills!$F48)),3)=0,Bills!$D48,0),IF(Bills!$E48="Yearly",IF(MOD(((YEAR(F$5)-YEAR(Bills!$F48))*12+MONTH(F$5)-MONTH(Bills!$F48)),12)=0,Bills!$D48,0),"")))))</f>
        <v/>
      </c>
      <c r="G50" s="32">
        <f>IF(OR($A50="",Bills!$D48="",Bills!$E48="",Bills!$F48=""),"",IF(Bills!$E48="Monthly",Bills!$D48,IF(Bills!$E48="Weekly",Bills!$D48*(INT((EOMONTH(G$5,0)-Bills!$F48)/7)-INT((G$5-1-Bills!$F48)/7)),IF(Bills!$E48="Quarterly",IF(MOD(((YEAR(G$5)-YEAR(Bills!$F48))*12+MONTH(G$5)-MONTH(Bills!$F48)),3)=0,Bills!$D48,0),IF(Bills!$E48="Yearly",IF(MOD(((YEAR(G$5)-YEAR(Bills!$F48))*12+MONTH(G$5)-MONTH(Bills!$F48)),12)=0,Bills!$D48,0),"")))))</f>
        <v/>
      </c>
      <c r="H50" s="32">
        <f>IF(OR($A50="",Bills!$D48="",Bills!$E48="",Bills!$F48=""),"",IF(Bills!$E48="Monthly",Bills!$D48,IF(Bills!$E48="Weekly",Bills!$D48*(INT((EOMONTH(H$5,0)-Bills!$F48)/7)-INT((H$5-1-Bills!$F48)/7)),IF(Bills!$E48="Quarterly",IF(MOD(((YEAR(H$5)-YEAR(Bills!$F48))*12+MONTH(H$5)-MONTH(Bills!$F48)),3)=0,Bills!$D48,0),IF(Bills!$E48="Yearly",IF(MOD(((YEAR(H$5)-YEAR(Bills!$F48))*12+MONTH(H$5)-MONTH(Bills!$F48)),12)=0,Bills!$D48,0),"")))))</f>
        <v/>
      </c>
      <c r="I50" s="32">
        <f>IF(OR($A50="",Bills!$D48="",Bills!$E48="",Bills!$F48=""),"",IF(Bills!$E48="Monthly",Bills!$D48,IF(Bills!$E48="Weekly",Bills!$D48*(INT((EOMONTH(I$5,0)-Bills!$F48)/7)-INT((I$5-1-Bills!$F48)/7)),IF(Bills!$E48="Quarterly",IF(MOD(((YEAR(I$5)-YEAR(Bills!$F48))*12+MONTH(I$5)-MONTH(Bills!$F48)),3)=0,Bills!$D48,0),IF(Bills!$E48="Yearly",IF(MOD(((YEAR(I$5)-YEAR(Bills!$F48))*12+MONTH(I$5)-MONTH(Bills!$F48)),12)=0,Bills!$D48,0),"")))))</f>
        <v/>
      </c>
      <c r="J50" s="32">
        <f>IF(OR($A50="",Bills!$D48="",Bills!$E48="",Bills!$F48=""),"",IF(Bills!$E48="Monthly",Bills!$D48,IF(Bills!$E48="Weekly",Bills!$D48*(INT((EOMONTH(J$5,0)-Bills!$F48)/7)-INT((J$5-1-Bills!$F48)/7)),IF(Bills!$E48="Quarterly",IF(MOD(((YEAR(J$5)-YEAR(Bills!$F48))*12+MONTH(J$5)-MONTH(Bills!$F48)),3)=0,Bills!$D48,0),IF(Bills!$E48="Yearly",IF(MOD(((YEAR(J$5)-YEAR(Bills!$F48))*12+MONTH(J$5)-MONTH(Bills!$F48)),12)=0,Bills!$D48,0),"")))))</f>
        <v/>
      </c>
      <c r="K50" s="32">
        <f>IF(OR($A50="",Bills!$D48="",Bills!$E48="",Bills!$F48=""),"",IF(Bills!$E48="Monthly",Bills!$D48,IF(Bills!$E48="Weekly",Bills!$D48*(INT((EOMONTH(K$5,0)-Bills!$F48)/7)-INT((K$5-1-Bills!$F48)/7)),IF(Bills!$E48="Quarterly",IF(MOD(((YEAR(K$5)-YEAR(Bills!$F48))*12+MONTH(K$5)-MONTH(Bills!$F48)),3)=0,Bills!$D48,0),IF(Bills!$E48="Yearly",IF(MOD(((YEAR(K$5)-YEAR(Bills!$F48))*12+MONTH(K$5)-MONTH(Bills!$F48)),12)=0,Bills!$D48,0),"")))))</f>
        <v/>
      </c>
      <c r="L50" s="32">
        <f>IF(OR($A50="",Bills!$D48="",Bills!$E48="",Bills!$F48=""),"",IF(Bills!$E48="Monthly",Bills!$D48,IF(Bills!$E48="Weekly",Bills!$D48*(INT((EOMONTH(L$5,0)-Bills!$F48)/7)-INT((L$5-1-Bills!$F48)/7)),IF(Bills!$E48="Quarterly",IF(MOD(((YEAR(L$5)-YEAR(Bills!$F48))*12+MONTH(L$5)-MONTH(Bills!$F48)),3)=0,Bills!$D48,0),IF(Bills!$E48="Yearly",IF(MOD(((YEAR(L$5)-YEAR(Bills!$F48))*12+MONTH(L$5)-MONTH(Bills!$F48)),12)=0,Bills!$D48,0),"")))))</f>
        <v/>
      </c>
      <c r="M50" s="32">
        <f>IF(OR($A50="",Bills!$D48="",Bills!$E48="",Bills!$F48=""),"",IF(Bills!$E48="Monthly",Bills!$D48,IF(Bills!$E48="Weekly",Bills!$D48*(INT((EOMONTH(M$5,0)-Bills!$F48)/7)-INT((M$5-1-Bills!$F48)/7)),IF(Bills!$E48="Quarterly",IF(MOD(((YEAR(M$5)-YEAR(Bills!$F48))*12+MONTH(M$5)-MONTH(Bills!$F48)),3)=0,Bills!$D48,0),IF(Bills!$E48="Yearly",IF(MOD(((YEAR(M$5)-YEAR(Bills!$F48))*12+MONTH(M$5)-MONTH(Bills!$F48)),12)=0,Bills!$D48,0),"")))))</f>
        <v/>
      </c>
      <c r="N50" s="33">
        <f>IF($A50="","",SUM(B50:M50))</f>
        <v/>
      </c>
    </row>
    <row r="51">
      <c r="A51" s="21">
        <f>IF(Bills!A49="","",Bills!A49)</f>
        <v/>
      </c>
      <c r="B51" s="32">
        <f>IF(OR($A51="",Bills!$D49="",Bills!$E49="",Bills!$F49=""),"",IF(Bills!$E49="Monthly",Bills!$D49,IF(Bills!$E49="Weekly",Bills!$D49*(INT((EOMONTH(B$5,0)-Bills!$F49)/7)-INT((B$5-1-Bills!$F49)/7)),IF(Bills!$E49="Quarterly",IF(MOD(((YEAR(B$5)-YEAR(Bills!$F49))*12+MONTH(B$5)-MONTH(Bills!$F49)),3)=0,Bills!$D49,0),IF(Bills!$E49="Yearly",IF(MOD(((YEAR(B$5)-YEAR(Bills!$F49))*12+MONTH(B$5)-MONTH(Bills!$F49)),12)=0,Bills!$D49,0),"")))))</f>
        <v/>
      </c>
      <c r="C51" s="32">
        <f>IF(OR($A51="",Bills!$D49="",Bills!$E49="",Bills!$F49=""),"",IF(Bills!$E49="Monthly",Bills!$D49,IF(Bills!$E49="Weekly",Bills!$D49*(INT((EOMONTH(C$5,0)-Bills!$F49)/7)-INT((C$5-1-Bills!$F49)/7)),IF(Bills!$E49="Quarterly",IF(MOD(((YEAR(C$5)-YEAR(Bills!$F49))*12+MONTH(C$5)-MONTH(Bills!$F49)),3)=0,Bills!$D49,0),IF(Bills!$E49="Yearly",IF(MOD(((YEAR(C$5)-YEAR(Bills!$F49))*12+MONTH(C$5)-MONTH(Bills!$F49)),12)=0,Bills!$D49,0),"")))))</f>
        <v/>
      </c>
      <c r="D51" s="32">
        <f>IF(OR($A51="",Bills!$D49="",Bills!$E49="",Bills!$F49=""),"",IF(Bills!$E49="Monthly",Bills!$D49,IF(Bills!$E49="Weekly",Bills!$D49*(INT((EOMONTH(D$5,0)-Bills!$F49)/7)-INT((D$5-1-Bills!$F49)/7)),IF(Bills!$E49="Quarterly",IF(MOD(((YEAR(D$5)-YEAR(Bills!$F49))*12+MONTH(D$5)-MONTH(Bills!$F49)),3)=0,Bills!$D49,0),IF(Bills!$E49="Yearly",IF(MOD(((YEAR(D$5)-YEAR(Bills!$F49))*12+MONTH(D$5)-MONTH(Bills!$F49)),12)=0,Bills!$D49,0),"")))))</f>
        <v/>
      </c>
      <c r="E51" s="32">
        <f>IF(OR($A51="",Bills!$D49="",Bills!$E49="",Bills!$F49=""),"",IF(Bills!$E49="Monthly",Bills!$D49,IF(Bills!$E49="Weekly",Bills!$D49*(INT((EOMONTH(E$5,0)-Bills!$F49)/7)-INT((E$5-1-Bills!$F49)/7)),IF(Bills!$E49="Quarterly",IF(MOD(((YEAR(E$5)-YEAR(Bills!$F49))*12+MONTH(E$5)-MONTH(Bills!$F49)),3)=0,Bills!$D49,0),IF(Bills!$E49="Yearly",IF(MOD(((YEAR(E$5)-YEAR(Bills!$F49))*12+MONTH(E$5)-MONTH(Bills!$F49)),12)=0,Bills!$D49,0),"")))))</f>
        <v/>
      </c>
      <c r="F51" s="32">
        <f>IF(OR($A51="",Bills!$D49="",Bills!$E49="",Bills!$F49=""),"",IF(Bills!$E49="Monthly",Bills!$D49,IF(Bills!$E49="Weekly",Bills!$D49*(INT((EOMONTH(F$5,0)-Bills!$F49)/7)-INT((F$5-1-Bills!$F49)/7)),IF(Bills!$E49="Quarterly",IF(MOD(((YEAR(F$5)-YEAR(Bills!$F49))*12+MONTH(F$5)-MONTH(Bills!$F49)),3)=0,Bills!$D49,0),IF(Bills!$E49="Yearly",IF(MOD(((YEAR(F$5)-YEAR(Bills!$F49))*12+MONTH(F$5)-MONTH(Bills!$F49)),12)=0,Bills!$D49,0),"")))))</f>
        <v/>
      </c>
      <c r="G51" s="32">
        <f>IF(OR($A51="",Bills!$D49="",Bills!$E49="",Bills!$F49=""),"",IF(Bills!$E49="Monthly",Bills!$D49,IF(Bills!$E49="Weekly",Bills!$D49*(INT((EOMONTH(G$5,0)-Bills!$F49)/7)-INT((G$5-1-Bills!$F49)/7)),IF(Bills!$E49="Quarterly",IF(MOD(((YEAR(G$5)-YEAR(Bills!$F49))*12+MONTH(G$5)-MONTH(Bills!$F49)),3)=0,Bills!$D49,0),IF(Bills!$E49="Yearly",IF(MOD(((YEAR(G$5)-YEAR(Bills!$F49))*12+MONTH(G$5)-MONTH(Bills!$F49)),12)=0,Bills!$D49,0),"")))))</f>
        <v/>
      </c>
      <c r="H51" s="32">
        <f>IF(OR($A51="",Bills!$D49="",Bills!$E49="",Bills!$F49=""),"",IF(Bills!$E49="Monthly",Bills!$D49,IF(Bills!$E49="Weekly",Bills!$D49*(INT((EOMONTH(H$5,0)-Bills!$F49)/7)-INT((H$5-1-Bills!$F49)/7)),IF(Bills!$E49="Quarterly",IF(MOD(((YEAR(H$5)-YEAR(Bills!$F49))*12+MONTH(H$5)-MONTH(Bills!$F49)),3)=0,Bills!$D49,0),IF(Bills!$E49="Yearly",IF(MOD(((YEAR(H$5)-YEAR(Bills!$F49))*12+MONTH(H$5)-MONTH(Bills!$F49)),12)=0,Bills!$D49,0),"")))))</f>
        <v/>
      </c>
      <c r="I51" s="32">
        <f>IF(OR($A51="",Bills!$D49="",Bills!$E49="",Bills!$F49=""),"",IF(Bills!$E49="Monthly",Bills!$D49,IF(Bills!$E49="Weekly",Bills!$D49*(INT((EOMONTH(I$5,0)-Bills!$F49)/7)-INT((I$5-1-Bills!$F49)/7)),IF(Bills!$E49="Quarterly",IF(MOD(((YEAR(I$5)-YEAR(Bills!$F49))*12+MONTH(I$5)-MONTH(Bills!$F49)),3)=0,Bills!$D49,0),IF(Bills!$E49="Yearly",IF(MOD(((YEAR(I$5)-YEAR(Bills!$F49))*12+MONTH(I$5)-MONTH(Bills!$F49)),12)=0,Bills!$D49,0),"")))))</f>
        <v/>
      </c>
      <c r="J51" s="32">
        <f>IF(OR($A51="",Bills!$D49="",Bills!$E49="",Bills!$F49=""),"",IF(Bills!$E49="Monthly",Bills!$D49,IF(Bills!$E49="Weekly",Bills!$D49*(INT((EOMONTH(J$5,0)-Bills!$F49)/7)-INT((J$5-1-Bills!$F49)/7)),IF(Bills!$E49="Quarterly",IF(MOD(((YEAR(J$5)-YEAR(Bills!$F49))*12+MONTH(J$5)-MONTH(Bills!$F49)),3)=0,Bills!$D49,0),IF(Bills!$E49="Yearly",IF(MOD(((YEAR(J$5)-YEAR(Bills!$F49))*12+MONTH(J$5)-MONTH(Bills!$F49)),12)=0,Bills!$D49,0),"")))))</f>
        <v/>
      </c>
      <c r="K51" s="32">
        <f>IF(OR($A51="",Bills!$D49="",Bills!$E49="",Bills!$F49=""),"",IF(Bills!$E49="Monthly",Bills!$D49,IF(Bills!$E49="Weekly",Bills!$D49*(INT((EOMONTH(K$5,0)-Bills!$F49)/7)-INT((K$5-1-Bills!$F49)/7)),IF(Bills!$E49="Quarterly",IF(MOD(((YEAR(K$5)-YEAR(Bills!$F49))*12+MONTH(K$5)-MONTH(Bills!$F49)),3)=0,Bills!$D49,0),IF(Bills!$E49="Yearly",IF(MOD(((YEAR(K$5)-YEAR(Bills!$F49))*12+MONTH(K$5)-MONTH(Bills!$F49)),12)=0,Bills!$D49,0),"")))))</f>
        <v/>
      </c>
      <c r="L51" s="32">
        <f>IF(OR($A51="",Bills!$D49="",Bills!$E49="",Bills!$F49=""),"",IF(Bills!$E49="Monthly",Bills!$D49,IF(Bills!$E49="Weekly",Bills!$D49*(INT((EOMONTH(L$5,0)-Bills!$F49)/7)-INT((L$5-1-Bills!$F49)/7)),IF(Bills!$E49="Quarterly",IF(MOD(((YEAR(L$5)-YEAR(Bills!$F49))*12+MONTH(L$5)-MONTH(Bills!$F49)),3)=0,Bills!$D49,0),IF(Bills!$E49="Yearly",IF(MOD(((YEAR(L$5)-YEAR(Bills!$F49))*12+MONTH(L$5)-MONTH(Bills!$F49)),12)=0,Bills!$D49,0),"")))))</f>
        <v/>
      </c>
      <c r="M51" s="32">
        <f>IF(OR($A51="",Bills!$D49="",Bills!$E49="",Bills!$F49=""),"",IF(Bills!$E49="Monthly",Bills!$D49,IF(Bills!$E49="Weekly",Bills!$D49*(INT((EOMONTH(M$5,0)-Bills!$F49)/7)-INT((M$5-1-Bills!$F49)/7)),IF(Bills!$E49="Quarterly",IF(MOD(((YEAR(M$5)-YEAR(Bills!$F49))*12+MONTH(M$5)-MONTH(Bills!$F49)),3)=0,Bills!$D49,0),IF(Bills!$E49="Yearly",IF(MOD(((YEAR(M$5)-YEAR(Bills!$F49))*12+MONTH(M$5)-MONTH(Bills!$F49)),12)=0,Bills!$D49,0),"")))))</f>
        <v/>
      </c>
      <c r="N51" s="33">
        <f>IF($A51="","",SUM(B51:M51))</f>
        <v/>
      </c>
    </row>
    <row r="52">
      <c r="A52" s="21">
        <f>IF(Bills!A50="","",Bills!A50)</f>
        <v/>
      </c>
      <c r="B52" s="32">
        <f>IF(OR($A52="",Bills!$D50="",Bills!$E50="",Bills!$F50=""),"",IF(Bills!$E50="Monthly",Bills!$D50,IF(Bills!$E50="Weekly",Bills!$D50*(INT((EOMONTH(B$5,0)-Bills!$F50)/7)-INT((B$5-1-Bills!$F50)/7)),IF(Bills!$E50="Quarterly",IF(MOD(((YEAR(B$5)-YEAR(Bills!$F50))*12+MONTH(B$5)-MONTH(Bills!$F50)),3)=0,Bills!$D50,0),IF(Bills!$E50="Yearly",IF(MOD(((YEAR(B$5)-YEAR(Bills!$F50))*12+MONTH(B$5)-MONTH(Bills!$F50)),12)=0,Bills!$D50,0),"")))))</f>
        <v/>
      </c>
      <c r="C52" s="32">
        <f>IF(OR($A52="",Bills!$D50="",Bills!$E50="",Bills!$F50=""),"",IF(Bills!$E50="Monthly",Bills!$D50,IF(Bills!$E50="Weekly",Bills!$D50*(INT((EOMONTH(C$5,0)-Bills!$F50)/7)-INT((C$5-1-Bills!$F50)/7)),IF(Bills!$E50="Quarterly",IF(MOD(((YEAR(C$5)-YEAR(Bills!$F50))*12+MONTH(C$5)-MONTH(Bills!$F50)),3)=0,Bills!$D50,0),IF(Bills!$E50="Yearly",IF(MOD(((YEAR(C$5)-YEAR(Bills!$F50))*12+MONTH(C$5)-MONTH(Bills!$F50)),12)=0,Bills!$D50,0),"")))))</f>
        <v/>
      </c>
      <c r="D52" s="32">
        <f>IF(OR($A52="",Bills!$D50="",Bills!$E50="",Bills!$F50=""),"",IF(Bills!$E50="Monthly",Bills!$D50,IF(Bills!$E50="Weekly",Bills!$D50*(INT((EOMONTH(D$5,0)-Bills!$F50)/7)-INT((D$5-1-Bills!$F50)/7)),IF(Bills!$E50="Quarterly",IF(MOD(((YEAR(D$5)-YEAR(Bills!$F50))*12+MONTH(D$5)-MONTH(Bills!$F50)),3)=0,Bills!$D50,0),IF(Bills!$E50="Yearly",IF(MOD(((YEAR(D$5)-YEAR(Bills!$F50))*12+MONTH(D$5)-MONTH(Bills!$F50)),12)=0,Bills!$D50,0),"")))))</f>
        <v/>
      </c>
      <c r="E52" s="32">
        <f>IF(OR($A52="",Bills!$D50="",Bills!$E50="",Bills!$F50=""),"",IF(Bills!$E50="Monthly",Bills!$D50,IF(Bills!$E50="Weekly",Bills!$D50*(INT((EOMONTH(E$5,0)-Bills!$F50)/7)-INT((E$5-1-Bills!$F50)/7)),IF(Bills!$E50="Quarterly",IF(MOD(((YEAR(E$5)-YEAR(Bills!$F50))*12+MONTH(E$5)-MONTH(Bills!$F50)),3)=0,Bills!$D50,0),IF(Bills!$E50="Yearly",IF(MOD(((YEAR(E$5)-YEAR(Bills!$F50))*12+MONTH(E$5)-MONTH(Bills!$F50)),12)=0,Bills!$D50,0),"")))))</f>
        <v/>
      </c>
      <c r="F52" s="32">
        <f>IF(OR($A52="",Bills!$D50="",Bills!$E50="",Bills!$F50=""),"",IF(Bills!$E50="Monthly",Bills!$D50,IF(Bills!$E50="Weekly",Bills!$D50*(INT((EOMONTH(F$5,0)-Bills!$F50)/7)-INT((F$5-1-Bills!$F50)/7)),IF(Bills!$E50="Quarterly",IF(MOD(((YEAR(F$5)-YEAR(Bills!$F50))*12+MONTH(F$5)-MONTH(Bills!$F50)),3)=0,Bills!$D50,0),IF(Bills!$E50="Yearly",IF(MOD(((YEAR(F$5)-YEAR(Bills!$F50))*12+MONTH(F$5)-MONTH(Bills!$F50)),12)=0,Bills!$D50,0),"")))))</f>
        <v/>
      </c>
      <c r="G52" s="32">
        <f>IF(OR($A52="",Bills!$D50="",Bills!$E50="",Bills!$F50=""),"",IF(Bills!$E50="Monthly",Bills!$D50,IF(Bills!$E50="Weekly",Bills!$D50*(INT((EOMONTH(G$5,0)-Bills!$F50)/7)-INT((G$5-1-Bills!$F50)/7)),IF(Bills!$E50="Quarterly",IF(MOD(((YEAR(G$5)-YEAR(Bills!$F50))*12+MONTH(G$5)-MONTH(Bills!$F50)),3)=0,Bills!$D50,0),IF(Bills!$E50="Yearly",IF(MOD(((YEAR(G$5)-YEAR(Bills!$F50))*12+MONTH(G$5)-MONTH(Bills!$F50)),12)=0,Bills!$D50,0),"")))))</f>
        <v/>
      </c>
      <c r="H52" s="32">
        <f>IF(OR($A52="",Bills!$D50="",Bills!$E50="",Bills!$F50=""),"",IF(Bills!$E50="Monthly",Bills!$D50,IF(Bills!$E50="Weekly",Bills!$D50*(INT((EOMONTH(H$5,0)-Bills!$F50)/7)-INT((H$5-1-Bills!$F50)/7)),IF(Bills!$E50="Quarterly",IF(MOD(((YEAR(H$5)-YEAR(Bills!$F50))*12+MONTH(H$5)-MONTH(Bills!$F50)),3)=0,Bills!$D50,0),IF(Bills!$E50="Yearly",IF(MOD(((YEAR(H$5)-YEAR(Bills!$F50))*12+MONTH(H$5)-MONTH(Bills!$F50)),12)=0,Bills!$D50,0),"")))))</f>
        <v/>
      </c>
      <c r="I52" s="32">
        <f>IF(OR($A52="",Bills!$D50="",Bills!$E50="",Bills!$F50=""),"",IF(Bills!$E50="Monthly",Bills!$D50,IF(Bills!$E50="Weekly",Bills!$D50*(INT((EOMONTH(I$5,0)-Bills!$F50)/7)-INT((I$5-1-Bills!$F50)/7)),IF(Bills!$E50="Quarterly",IF(MOD(((YEAR(I$5)-YEAR(Bills!$F50))*12+MONTH(I$5)-MONTH(Bills!$F50)),3)=0,Bills!$D50,0),IF(Bills!$E50="Yearly",IF(MOD(((YEAR(I$5)-YEAR(Bills!$F50))*12+MONTH(I$5)-MONTH(Bills!$F50)),12)=0,Bills!$D50,0),"")))))</f>
        <v/>
      </c>
      <c r="J52" s="32">
        <f>IF(OR($A52="",Bills!$D50="",Bills!$E50="",Bills!$F50=""),"",IF(Bills!$E50="Monthly",Bills!$D50,IF(Bills!$E50="Weekly",Bills!$D50*(INT((EOMONTH(J$5,0)-Bills!$F50)/7)-INT((J$5-1-Bills!$F50)/7)),IF(Bills!$E50="Quarterly",IF(MOD(((YEAR(J$5)-YEAR(Bills!$F50))*12+MONTH(J$5)-MONTH(Bills!$F50)),3)=0,Bills!$D50,0),IF(Bills!$E50="Yearly",IF(MOD(((YEAR(J$5)-YEAR(Bills!$F50))*12+MONTH(J$5)-MONTH(Bills!$F50)),12)=0,Bills!$D50,0),"")))))</f>
        <v/>
      </c>
      <c r="K52" s="32">
        <f>IF(OR($A52="",Bills!$D50="",Bills!$E50="",Bills!$F50=""),"",IF(Bills!$E50="Monthly",Bills!$D50,IF(Bills!$E50="Weekly",Bills!$D50*(INT((EOMONTH(K$5,0)-Bills!$F50)/7)-INT((K$5-1-Bills!$F50)/7)),IF(Bills!$E50="Quarterly",IF(MOD(((YEAR(K$5)-YEAR(Bills!$F50))*12+MONTH(K$5)-MONTH(Bills!$F50)),3)=0,Bills!$D50,0),IF(Bills!$E50="Yearly",IF(MOD(((YEAR(K$5)-YEAR(Bills!$F50))*12+MONTH(K$5)-MONTH(Bills!$F50)),12)=0,Bills!$D50,0),"")))))</f>
        <v/>
      </c>
      <c r="L52" s="32">
        <f>IF(OR($A52="",Bills!$D50="",Bills!$E50="",Bills!$F50=""),"",IF(Bills!$E50="Monthly",Bills!$D50,IF(Bills!$E50="Weekly",Bills!$D50*(INT((EOMONTH(L$5,0)-Bills!$F50)/7)-INT((L$5-1-Bills!$F50)/7)),IF(Bills!$E50="Quarterly",IF(MOD(((YEAR(L$5)-YEAR(Bills!$F50))*12+MONTH(L$5)-MONTH(Bills!$F50)),3)=0,Bills!$D50,0),IF(Bills!$E50="Yearly",IF(MOD(((YEAR(L$5)-YEAR(Bills!$F50))*12+MONTH(L$5)-MONTH(Bills!$F50)),12)=0,Bills!$D50,0),"")))))</f>
        <v/>
      </c>
      <c r="M52" s="32">
        <f>IF(OR($A52="",Bills!$D50="",Bills!$E50="",Bills!$F50=""),"",IF(Bills!$E50="Monthly",Bills!$D50,IF(Bills!$E50="Weekly",Bills!$D50*(INT((EOMONTH(M$5,0)-Bills!$F50)/7)-INT((M$5-1-Bills!$F50)/7)),IF(Bills!$E50="Quarterly",IF(MOD(((YEAR(M$5)-YEAR(Bills!$F50))*12+MONTH(M$5)-MONTH(Bills!$F50)),3)=0,Bills!$D50,0),IF(Bills!$E50="Yearly",IF(MOD(((YEAR(M$5)-YEAR(Bills!$F50))*12+MONTH(M$5)-MONTH(Bills!$F50)),12)=0,Bills!$D50,0),"")))))</f>
        <v/>
      </c>
      <c r="N52" s="33">
        <f>IF($A52="","",SUM(B52:M52))</f>
        <v/>
      </c>
    </row>
    <row r="53">
      <c r="A53" s="21">
        <f>IF(Bills!A51="","",Bills!A51)</f>
        <v/>
      </c>
      <c r="B53" s="32">
        <f>IF(OR($A53="",Bills!$D51="",Bills!$E51="",Bills!$F51=""),"",IF(Bills!$E51="Monthly",Bills!$D51,IF(Bills!$E51="Weekly",Bills!$D51*(INT((EOMONTH(B$5,0)-Bills!$F51)/7)-INT((B$5-1-Bills!$F51)/7)),IF(Bills!$E51="Quarterly",IF(MOD(((YEAR(B$5)-YEAR(Bills!$F51))*12+MONTH(B$5)-MONTH(Bills!$F51)),3)=0,Bills!$D51,0),IF(Bills!$E51="Yearly",IF(MOD(((YEAR(B$5)-YEAR(Bills!$F51))*12+MONTH(B$5)-MONTH(Bills!$F51)),12)=0,Bills!$D51,0),"")))))</f>
        <v/>
      </c>
      <c r="C53" s="32">
        <f>IF(OR($A53="",Bills!$D51="",Bills!$E51="",Bills!$F51=""),"",IF(Bills!$E51="Monthly",Bills!$D51,IF(Bills!$E51="Weekly",Bills!$D51*(INT((EOMONTH(C$5,0)-Bills!$F51)/7)-INT((C$5-1-Bills!$F51)/7)),IF(Bills!$E51="Quarterly",IF(MOD(((YEAR(C$5)-YEAR(Bills!$F51))*12+MONTH(C$5)-MONTH(Bills!$F51)),3)=0,Bills!$D51,0),IF(Bills!$E51="Yearly",IF(MOD(((YEAR(C$5)-YEAR(Bills!$F51))*12+MONTH(C$5)-MONTH(Bills!$F51)),12)=0,Bills!$D51,0),"")))))</f>
        <v/>
      </c>
      <c r="D53" s="32">
        <f>IF(OR($A53="",Bills!$D51="",Bills!$E51="",Bills!$F51=""),"",IF(Bills!$E51="Monthly",Bills!$D51,IF(Bills!$E51="Weekly",Bills!$D51*(INT((EOMONTH(D$5,0)-Bills!$F51)/7)-INT((D$5-1-Bills!$F51)/7)),IF(Bills!$E51="Quarterly",IF(MOD(((YEAR(D$5)-YEAR(Bills!$F51))*12+MONTH(D$5)-MONTH(Bills!$F51)),3)=0,Bills!$D51,0),IF(Bills!$E51="Yearly",IF(MOD(((YEAR(D$5)-YEAR(Bills!$F51))*12+MONTH(D$5)-MONTH(Bills!$F51)),12)=0,Bills!$D51,0),"")))))</f>
        <v/>
      </c>
      <c r="E53" s="32">
        <f>IF(OR($A53="",Bills!$D51="",Bills!$E51="",Bills!$F51=""),"",IF(Bills!$E51="Monthly",Bills!$D51,IF(Bills!$E51="Weekly",Bills!$D51*(INT((EOMONTH(E$5,0)-Bills!$F51)/7)-INT((E$5-1-Bills!$F51)/7)),IF(Bills!$E51="Quarterly",IF(MOD(((YEAR(E$5)-YEAR(Bills!$F51))*12+MONTH(E$5)-MONTH(Bills!$F51)),3)=0,Bills!$D51,0),IF(Bills!$E51="Yearly",IF(MOD(((YEAR(E$5)-YEAR(Bills!$F51))*12+MONTH(E$5)-MONTH(Bills!$F51)),12)=0,Bills!$D51,0),"")))))</f>
        <v/>
      </c>
      <c r="F53" s="32">
        <f>IF(OR($A53="",Bills!$D51="",Bills!$E51="",Bills!$F51=""),"",IF(Bills!$E51="Monthly",Bills!$D51,IF(Bills!$E51="Weekly",Bills!$D51*(INT((EOMONTH(F$5,0)-Bills!$F51)/7)-INT((F$5-1-Bills!$F51)/7)),IF(Bills!$E51="Quarterly",IF(MOD(((YEAR(F$5)-YEAR(Bills!$F51))*12+MONTH(F$5)-MONTH(Bills!$F51)),3)=0,Bills!$D51,0),IF(Bills!$E51="Yearly",IF(MOD(((YEAR(F$5)-YEAR(Bills!$F51))*12+MONTH(F$5)-MONTH(Bills!$F51)),12)=0,Bills!$D51,0),"")))))</f>
        <v/>
      </c>
      <c r="G53" s="32">
        <f>IF(OR($A53="",Bills!$D51="",Bills!$E51="",Bills!$F51=""),"",IF(Bills!$E51="Monthly",Bills!$D51,IF(Bills!$E51="Weekly",Bills!$D51*(INT((EOMONTH(G$5,0)-Bills!$F51)/7)-INT((G$5-1-Bills!$F51)/7)),IF(Bills!$E51="Quarterly",IF(MOD(((YEAR(G$5)-YEAR(Bills!$F51))*12+MONTH(G$5)-MONTH(Bills!$F51)),3)=0,Bills!$D51,0),IF(Bills!$E51="Yearly",IF(MOD(((YEAR(G$5)-YEAR(Bills!$F51))*12+MONTH(G$5)-MONTH(Bills!$F51)),12)=0,Bills!$D51,0),"")))))</f>
        <v/>
      </c>
      <c r="H53" s="32">
        <f>IF(OR($A53="",Bills!$D51="",Bills!$E51="",Bills!$F51=""),"",IF(Bills!$E51="Monthly",Bills!$D51,IF(Bills!$E51="Weekly",Bills!$D51*(INT((EOMONTH(H$5,0)-Bills!$F51)/7)-INT((H$5-1-Bills!$F51)/7)),IF(Bills!$E51="Quarterly",IF(MOD(((YEAR(H$5)-YEAR(Bills!$F51))*12+MONTH(H$5)-MONTH(Bills!$F51)),3)=0,Bills!$D51,0),IF(Bills!$E51="Yearly",IF(MOD(((YEAR(H$5)-YEAR(Bills!$F51))*12+MONTH(H$5)-MONTH(Bills!$F51)),12)=0,Bills!$D51,0),"")))))</f>
        <v/>
      </c>
      <c r="I53" s="32">
        <f>IF(OR($A53="",Bills!$D51="",Bills!$E51="",Bills!$F51=""),"",IF(Bills!$E51="Monthly",Bills!$D51,IF(Bills!$E51="Weekly",Bills!$D51*(INT((EOMONTH(I$5,0)-Bills!$F51)/7)-INT((I$5-1-Bills!$F51)/7)),IF(Bills!$E51="Quarterly",IF(MOD(((YEAR(I$5)-YEAR(Bills!$F51))*12+MONTH(I$5)-MONTH(Bills!$F51)),3)=0,Bills!$D51,0),IF(Bills!$E51="Yearly",IF(MOD(((YEAR(I$5)-YEAR(Bills!$F51))*12+MONTH(I$5)-MONTH(Bills!$F51)),12)=0,Bills!$D51,0),"")))))</f>
        <v/>
      </c>
      <c r="J53" s="32">
        <f>IF(OR($A53="",Bills!$D51="",Bills!$E51="",Bills!$F51=""),"",IF(Bills!$E51="Monthly",Bills!$D51,IF(Bills!$E51="Weekly",Bills!$D51*(INT((EOMONTH(J$5,0)-Bills!$F51)/7)-INT((J$5-1-Bills!$F51)/7)),IF(Bills!$E51="Quarterly",IF(MOD(((YEAR(J$5)-YEAR(Bills!$F51))*12+MONTH(J$5)-MONTH(Bills!$F51)),3)=0,Bills!$D51,0),IF(Bills!$E51="Yearly",IF(MOD(((YEAR(J$5)-YEAR(Bills!$F51))*12+MONTH(J$5)-MONTH(Bills!$F51)),12)=0,Bills!$D51,0),"")))))</f>
        <v/>
      </c>
      <c r="K53" s="32">
        <f>IF(OR($A53="",Bills!$D51="",Bills!$E51="",Bills!$F51=""),"",IF(Bills!$E51="Monthly",Bills!$D51,IF(Bills!$E51="Weekly",Bills!$D51*(INT((EOMONTH(K$5,0)-Bills!$F51)/7)-INT((K$5-1-Bills!$F51)/7)),IF(Bills!$E51="Quarterly",IF(MOD(((YEAR(K$5)-YEAR(Bills!$F51))*12+MONTH(K$5)-MONTH(Bills!$F51)),3)=0,Bills!$D51,0),IF(Bills!$E51="Yearly",IF(MOD(((YEAR(K$5)-YEAR(Bills!$F51))*12+MONTH(K$5)-MONTH(Bills!$F51)),12)=0,Bills!$D51,0),"")))))</f>
        <v/>
      </c>
      <c r="L53" s="32">
        <f>IF(OR($A53="",Bills!$D51="",Bills!$E51="",Bills!$F51=""),"",IF(Bills!$E51="Monthly",Bills!$D51,IF(Bills!$E51="Weekly",Bills!$D51*(INT((EOMONTH(L$5,0)-Bills!$F51)/7)-INT((L$5-1-Bills!$F51)/7)),IF(Bills!$E51="Quarterly",IF(MOD(((YEAR(L$5)-YEAR(Bills!$F51))*12+MONTH(L$5)-MONTH(Bills!$F51)),3)=0,Bills!$D51,0),IF(Bills!$E51="Yearly",IF(MOD(((YEAR(L$5)-YEAR(Bills!$F51))*12+MONTH(L$5)-MONTH(Bills!$F51)),12)=0,Bills!$D51,0),"")))))</f>
        <v/>
      </c>
      <c r="M53" s="32">
        <f>IF(OR($A53="",Bills!$D51="",Bills!$E51="",Bills!$F51=""),"",IF(Bills!$E51="Monthly",Bills!$D51,IF(Bills!$E51="Weekly",Bills!$D51*(INT((EOMONTH(M$5,0)-Bills!$F51)/7)-INT((M$5-1-Bills!$F51)/7)),IF(Bills!$E51="Quarterly",IF(MOD(((YEAR(M$5)-YEAR(Bills!$F51))*12+MONTH(M$5)-MONTH(Bills!$F51)),3)=0,Bills!$D51,0),IF(Bills!$E51="Yearly",IF(MOD(((YEAR(M$5)-YEAR(Bills!$F51))*12+MONTH(M$5)-MONTH(Bills!$F51)),12)=0,Bills!$D51,0),"")))))</f>
        <v/>
      </c>
      <c r="N53" s="33">
        <f>IF($A53="","",SUM(B53:M53))</f>
        <v/>
      </c>
    </row>
    <row r="54">
      <c r="A54" s="21">
        <f>IF(Bills!A52="","",Bills!A52)</f>
        <v/>
      </c>
      <c r="B54" s="32">
        <f>IF(OR($A54="",Bills!$D52="",Bills!$E52="",Bills!$F52=""),"",IF(Bills!$E52="Monthly",Bills!$D52,IF(Bills!$E52="Weekly",Bills!$D52*(INT((EOMONTH(B$5,0)-Bills!$F52)/7)-INT((B$5-1-Bills!$F52)/7)),IF(Bills!$E52="Quarterly",IF(MOD(((YEAR(B$5)-YEAR(Bills!$F52))*12+MONTH(B$5)-MONTH(Bills!$F52)),3)=0,Bills!$D52,0),IF(Bills!$E52="Yearly",IF(MOD(((YEAR(B$5)-YEAR(Bills!$F52))*12+MONTH(B$5)-MONTH(Bills!$F52)),12)=0,Bills!$D52,0),"")))))</f>
        <v/>
      </c>
      <c r="C54" s="32">
        <f>IF(OR($A54="",Bills!$D52="",Bills!$E52="",Bills!$F52=""),"",IF(Bills!$E52="Monthly",Bills!$D52,IF(Bills!$E52="Weekly",Bills!$D52*(INT((EOMONTH(C$5,0)-Bills!$F52)/7)-INT((C$5-1-Bills!$F52)/7)),IF(Bills!$E52="Quarterly",IF(MOD(((YEAR(C$5)-YEAR(Bills!$F52))*12+MONTH(C$5)-MONTH(Bills!$F52)),3)=0,Bills!$D52,0),IF(Bills!$E52="Yearly",IF(MOD(((YEAR(C$5)-YEAR(Bills!$F52))*12+MONTH(C$5)-MONTH(Bills!$F52)),12)=0,Bills!$D52,0),"")))))</f>
        <v/>
      </c>
      <c r="D54" s="32">
        <f>IF(OR($A54="",Bills!$D52="",Bills!$E52="",Bills!$F52=""),"",IF(Bills!$E52="Monthly",Bills!$D52,IF(Bills!$E52="Weekly",Bills!$D52*(INT((EOMONTH(D$5,0)-Bills!$F52)/7)-INT((D$5-1-Bills!$F52)/7)),IF(Bills!$E52="Quarterly",IF(MOD(((YEAR(D$5)-YEAR(Bills!$F52))*12+MONTH(D$5)-MONTH(Bills!$F52)),3)=0,Bills!$D52,0),IF(Bills!$E52="Yearly",IF(MOD(((YEAR(D$5)-YEAR(Bills!$F52))*12+MONTH(D$5)-MONTH(Bills!$F52)),12)=0,Bills!$D52,0),"")))))</f>
        <v/>
      </c>
      <c r="E54" s="32">
        <f>IF(OR($A54="",Bills!$D52="",Bills!$E52="",Bills!$F52=""),"",IF(Bills!$E52="Monthly",Bills!$D52,IF(Bills!$E52="Weekly",Bills!$D52*(INT((EOMONTH(E$5,0)-Bills!$F52)/7)-INT((E$5-1-Bills!$F52)/7)),IF(Bills!$E52="Quarterly",IF(MOD(((YEAR(E$5)-YEAR(Bills!$F52))*12+MONTH(E$5)-MONTH(Bills!$F52)),3)=0,Bills!$D52,0),IF(Bills!$E52="Yearly",IF(MOD(((YEAR(E$5)-YEAR(Bills!$F52))*12+MONTH(E$5)-MONTH(Bills!$F52)),12)=0,Bills!$D52,0),"")))))</f>
        <v/>
      </c>
      <c r="F54" s="32">
        <f>IF(OR($A54="",Bills!$D52="",Bills!$E52="",Bills!$F52=""),"",IF(Bills!$E52="Monthly",Bills!$D52,IF(Bills!$E52="Weekly",Bills!$D52*(INT((EOMONTH(F$5,0)-Bills!$F52)/7)-INT((F$5-1-Bills!$F52)/7)),IF(Bills!$E52="Quarterly",IF(MOD(((YEAR(F$5)-YEAR(Bills!$F52))*12+MONTH(F$5)-MONTH(Bills!$F52)),3)=0,Bills!$D52,0),IF(Bills!$E52="Yearly",IF(MOD(((YEAR(F$5)-YEAR(Bills!$F52))*12+MONTH(F$5)-MONTH(Bills!$F52)),12)=0,Bills!$D52,0),"")))))</f>
        <v/>
      </c>
      <c r="G54" s="32">
        <f>IF(OR($A54="",Bills!$D52="",Bills!$E52="",Bills!$F52=""),"",IF(Bills!$E52="Monthly",Bills!$D52,IF(Bills!$E52="Weekly",Bills!$D52*(INT((EOMONTH(G$5,0)-Bills!$F52)/7)-INT((G$5-1-Bills!$F52)/7)),IF(Bills!$E52="Quarterly",IF(MOD(((YEAR(G$5)-YEAR(Bills!$F52))*12+MONTH(G$5)-MONTH(Bills!$F52)),3)=0,Bills!$D52,0),IF(Bills!$E52="Yearly",IF(MOD(((YEAR(G$5)-YEAR(Bills!$F52))*12+MONTH(G$5)-MONTH(Bills!$F52)),12)=0,Bills!$D52,0),"")))))</f>
        <v/>
      </c>
      <c r="H54" s="32">
        <f>IF(OR($A54="",Bills!$D52="",Bills!$E52="",Bills!$F52=""),"",IF(Bills!$E52="Monthly",Bills!$D52,IF(Bills!$E52="Weekly",Bills!$D52*(INT((EOMONTH(H$5,0)-Bills!$F52)/7)-INT((H$5-1-Bills!$F52)/7)),IF(Bills!$E52="Quarterly",IF(MOD(((YEAR(H$5)-YEAR(Bills!$F52))*12+MONTH(H$5)-MONTH(Bills!$F52)),3)=0,Bills!$D52,0),IF(Bills!$E52="Yearly",IF(MOD(((YEAR(H$5)-YEAR(Bills!$F52))*12+MONTH(H$5)-MONTH(Bills!$F52)),12)=0,Bills!$D52,0),"")))))</f>
        <v/>
      </c>
      <c r="I54" s="32">
        <f>IF(OR($A54="",Bills!$D52="",Bills!$E52="",Bills!$F52=""),"",IF(Bills!$E52="Monthly",Bills!$D52,IF(Bills!$E52="Weekly",Bills!$D52*(INT((EOMONTH(I$5,0)-Bills!$F52)/7)-INT((I$5-1-Bills!$F52)/7)),IF(Bills!$E52="Quarterly",IF(MOD(((YEAR(I$5)-YEAR(Bills!$F52))*12+MONTH(I$5)-MONTH(Bills!$F52)),3)=0,Bills!$D52,0),IF(Bills!$E52="Yearly",IF(MOD(((YEAR(I$5)-YEAR(Bills!$F52))*12+MONTH(I$5)-MONTH(Bills!$F52)),12)=0,Bills!$D52,0),"")))))</f>
        <v/>
      </c>
      <c r="J54" s="32">
        <f>IF(OR($A54="",Bills!$D52="",Bills!$E52="",Bills!$F52=""),"",IF(Bills!$E52="Monthly",Bills!$D52,IF(Bills!$E52="Weekly",Bills!$D52*(INT((EOMONTH(J$5,0)-Bills!$F52)/7)-INT((J$5-1-Bills!$F52)/7)),IF(Bills!$E52="Quarterly",IF(MOD(((YEAR(J$5)-YEAR(Bills!$F52))*12+MONTH(J$5)-MONTH(Bills!$F52)),3)=0,Bills!$D52,0),IF(Bills!$E52="Yearly",IF(MOD(((YEAR(J$5)-YEAR(Bills!$F52))*12+MONTH(J$5)-MONTH(Bills!$F52)),12)=0,Bills!$D52,0),"")))))</f>
        <v/>
      </c>
      <c r="K54" s="32">
        <f>IF(OR($A54="",Bills!$D52="",Bills!$E52="",Bills!$F52=""),"",IF(Bills!$E52="Monthly",Bills!$D52,IF(Bills!$E52="Weekly",Bills!$D52*(INT((EOMONTH(K$5,0)-Bills!$F52)/7)-INT((K$5-1-Bills!$F52)/7)),IF(Bills!$E52="Quarterly",IF(MOD(((YEAR(K$5)-YEAR(Bills!$F52))*12+MONTH(K$5)-MONTH(Bills!$F52)),3)=0,Bills!$D52,0),IF(Bills!$E52="Yearly",IF(MOD(((YEAR(K$5)-YEAR(Bills!$F52))*12+MONTH(K$5)-MONTH(Bills!$F52)),12)=0,Bills!$D52,0),"")))))</f>
        <v/>
      </c>
      <c r="L54" s="32">
        <f>IF(OR($A54="",Bills!$D52="",Bills!$E52="",Bills!$F52=""),"",IF(Bills!$E52="Monthly",Bills!$D52,IF(Bills!$E52="Weekly",Bills!$D52*(INT((EOMONTH(L$5,0)-Bills!$F52)/7)-INT((L$5-1-Bills!$F52)/7)),IF(Bills!$E52="Quarterly",IF(MOD(((YEAR(L$5)-YEAR(Bills!$F52))*12+MONTH(L$5)-MONTH(Bills!$F52)),3)=0,Bills!$D52,0),IF(Bills!$E52="Yearly",IF(MOD(((YEAR(L$5)-YEAR(Bills!$F52))*12+MONTH(L$5)-MONTH(Bills!$F52)),12)=0,Bills!$D52,0),"")))))</f>
        <v/>
      </c>
      <c r="M54" s="32">
        <f>IF(OR($A54="",Bills!$D52="",Bills!$E52="",Bills!$F52=""),"",IF(Bills!$E52="Monthly",Bills!$D52,IF(Bills!$E52="Weekly",Bills!$D52*(INT((EOMONTH(M$5,0)-Bills!$F52)/7)-INT((M$5-1-Bills!$F52)/7)),IF(Bills!$E52="Quarterly",IF(MOD(((YEAR(M$5)-YEAR(Bills!$F52))*12+MONTH(M$5)-MONTH(Bills!$F52)),3)=0,Bills!$D52,0),IF(Bills!$E52="Yearly",IF(MOD(((YEAR(M$5)-YEAR(Bills!$F52))*12+MONTH(M$5)-MONTH(Bills!$F52)),12)=0,Bills!$D52,0),"")))))</f>
        <v/>
      </c>
      <c r="N54" s="33">
        <f>IF($A54="","",SUM(B54:M54))</f>
        <v/>
      </c>
    </row>
    <row r="55">
      <c r="A55" s="21">
        <f>IF(Bills!A53="","",Bills!A53)</f>
        <v/>
      </c>
      <c r="B55" s="32">
        <f>IF(OR($A55="",Bills!$D53="",Bills!$E53="",Bills!$F53=""),"",IF(Bills!$E53="Monthly",Bills!$D53,IF(Bills!$E53="Weekly",Bills!$D53*(INT((EOMONTH(B$5,0)-Bills!$F53)/7)-INT((B$5-1-Bills!$F53)/7)),IF(Bills!$E53="Quarterly",IF(MOD(((YEAR(B$5)-YEAR(Bills!$F53))*12+MONTH(B$5)-MONTH(Bills!$F53)),3)=0,Bills!$D53,0),IF(Bills!$E53="Yearly",IF(MOD(((YEAR(B$5)-YEAR(Bills!$F53))*12+MONTH(B$5)-MONTH(Bills!$F53)),12)=0,Bills!$D53,0),"")))))</f>
        <v/>
      </c>
      <c r="C55" s="32">
        <f>IF(OR($A55="",Bills!$D53="",Bills!$E53="",Bills!$F53=""),"",IF(Bills!$E53="Monthly",Bills!$D53,IF(Bills!$E53="Weekly",Bills!$D53*(INT((EOMONTH(C$5,0)-Bills!$F53)/7)-INT((C$5-1-Bills!$F53)/7)),IF(Bills!$E53="Quarterly",IF(MOD(((YEAR(C$5)-YEAR(Bills!$F53))*12+MONTH(C$5)-MONTH(Bills!$F53)),3)=0,Bills!$D53,0),IF(Bills!$E53="Yearly",IF(MOD(((YEAR(C$5)-YEAR(Bills!$F53))*12+MONTH(C$5)-MONTH(Bills!$F53)),12)=0,Bills!$D53,0),"")))))</f>
        <v/>
      </c>
      <c r="D55" s="32">
        <f>IF(OR($A55="",Bills!$D53="",Bills!$E53="",Bills!$F53=""),"",IF(Bills!$E53="Monthly",Bills!$D53,IF(Bills!$E53="Weekly",Bills!$D53*(INT((EOMONTH(D$5,0)-Bills!$F53)/7)-INT((D$5-1-Bills!$F53)/7)),IF(Bills!$E53="Quarterly",IF(MOD(((YEAR(D$5)-YEAR(Bills!$F53))*12+MONTH(D$5)-MONTH(Bills!$F53)),3)=0,Bills!$D53,0),IF(Bills!$E53="Yearly",IF(MOD(((YEAR(D$5)-YEAR(Bills!$F53))*12+MONTH(D$5)-MONTH(Bills!$F53)),12)=0,Bills!$D53,0),"")))))</f>
        <v/>
      </c>
      <c r="E55" s="32">
        <f>IF(OR($A55="",Bills!$D53="",Bills!$E53="",Bills!$F53=""),"",IF(Bills!$E53="Monthly",Bills!$D53,IF(Bills!$E53="Weekly",Bills!$D53*(INT((EOMONTH(E$5,0)-Bills!$F53)/7)-INT((E$5-1-Bills!$F53)/7)),IF(Bills!$E53="Quarterly",IF(MOD(((YEAR(E$5)-YEAR(Bills!$F53))*12+MONTH(E$5)-MONTH(Bills!$F53)),3)=0,Bills!$D53,0),IF(Bills!$E53="Yearly",IF(MOD(((YEAR(E$5)-YEAR(Bills!$F53))*12+MONTH(E$5)-MONTH(Bills!$F53)),12)=0,Bills!$D53,0),"")))))</f>
        <v/>
      </c>
      <c r="F55" s="32">
        <f>IF(OR($A55="",Bills!$D53="",Bills!$E53="",Bills!$F53=""),"",IF(Bills!$E53="Monthly",Bills!$D53,IF(Bills!$E53="Weekly",Bills!$D53*(INT((EOMONTH(F$5,0)-Bills!$F53)/7)-INT((F$5-1-Bills!$F53)/7)),IF(Bills!$E53="Quarterly",IF(MOD(((YEAR(F$5)-YEAR(Bills!$F53))*12+MONTH(F$5)-MONTH(Bills!$F53)),3)=0,Bills!$D53,0),IF(Bills!$E53="Yearly",IF(MOD(((YEAR(F$5)-YEAR(Bills!$F53))*12+MONTH(F$5)-MONTH(Bills!$F53)),12)=0,Bills!$D53,0),"")))))</f>
        <v/>
      </c>
      <c r="G55" s="32">
        <f>IF(OR($A55="",Bills!$D53="",Bills!$E53="",Bills!$F53=""),"",IF(Bills!$E53="Monthly",Bills!$D53,IF(Bills!$E53="Weekly",Bills!$D53*(INT((EOMONTH(G$5,0)-Bills!$F53)/7)-INT((G$5-1-Bills!$F53)/7)),IF(Bills!$E53="Quarterly",IF(MOD(((YEAR(G$5)-YEAR(Bills!$F53))*12+MONTH(G$5)-MONTH(Bills!$F53)),3)=0,Bills!$D53,0),IF(Bills!$E53="Yearly",IF(MOD(((YEAR(G$5)-YEAR(Bills!$F53))*12+MONTH(G$5)-MONTH(Bills!$F53)),12)=0,Bills!$D53,0),"")))))</f>
        <v/>
      </c>
      <c r="H55" s="32">
        <f>IF(OR($A55="",Bills!$D53="",Bills!$E53="",Bills!$F53=""),"",IF(Bills!$E53="Monthly",Bills!$D53,IF(Bills!$E53="Weekly",Bills!$D53*(INT((EOMONTH(H$5,0)-Bills!$F53)/7)-INT((H$5-1-Bills!$F53)/7)),IF(Bills!$E53="Quarterly",IF(MOD(((YEAR(H$5)-YEAR(Bills!$F53))*12+MONTH(H$5)-MONTH(Bills!$F53)),3)=0,Bills!$D53,0),IF(Bills!$E53="Yearly",IF(MOD(((YEAR(H$5)-YEAR(Bills!$F53))*12+MONTH(H$5)-MONTH(Bills!$F53)),12)=0,Bills!$D53,0),"")))))</f>
        <v/>
      </c>
      <c r="I55" s="32">
        <f>IF(OR($A55="",Bills!$D53="",Bills!$E53="",Bills!$F53=""),"",IF(Bills!$E53="Monthly",Bills!$D53,IF(Bills!$E53="Weekly",Bills!$D53*(INT((EOMONTH(I$5,0)-Bills!$F53)/7)-INT((I$5-1-Bills!$F53)/7)),IF(Bills!$E53="Quarterly",IF(MOD(((YEAR(I$5)-YEAR(Bills!$F53))*12+MONTH(I$5)-MONTH(Bills!$F53)),3)=0,Bills!$D53,0),IF(Bills!$E53="Yearly",IF(MOD(((YEAR(I$5)-YEAR(Bills!$F53))*12+MONTH(I$5)-MONTH(Bills!$F53)),12)=0,Bills!$D53,0),"")))))</f>
        <v/>
      </c>
      <c r="J55" s="32">
        <f>IF(OR($A55="",Bills!$D53="",Bills!$E53="",Bills!$F53=""),"",IF(Bills!$E53="Monthly",Bills!$D53,IF(Bills!$E53="Weekly",Bills!$D53*(INT((EOMONTH(J$5,0)-Bills!$F53)/7)-INT((J$5-1-Bills!$F53)/7)),IF(Bills!$E53="Quarterly",IF(MOD(((YEAR(J$5)-YEAR(Bills!$F53))*12+MONTH(J$5)-MONTH(Bills!$F53)),3)=0,Bills!$D53,0),IF(Bills!$E53="Yearly",IF(MOD(((YEAR(J$5)-YEAR(Bills!$F53))*12+MONTH(J$5)-MONTH(Bills!$F53)),12)=0,Bills!$D53,0),"")))))</f>
        <v/>
      </c>
      <c r="K55" s="32">
        <f>IF(OR($A55="",Bills!$D53="",Bills!$E53="",Bills!$F53=""),"",IF(Bills!$E53="Monthly",Bills!$D53,IF(Bills!$E53="Weekly",Bills!$D53*(INT((EOMONTH(K$5,0)-Bills!$F53)/7)-INT((K$5-1-Bills!$F53)/7)),IF(Bills!$E53="Quarterly",IF(MOD(((YEAR(K$5)-YEAR(Bills!$F53))*12+MONTH(K$5)-MONTH(Bills!$F53)),3)=0,Bills!$D53,0),IF(Bills!$E53="Yearly",IF(MOD(((YEAR(K$5)-YEAR(Bills!$F53))*12+MONTH(K$5)-MONTH(Bills!$F53)),12)=0,Bills!$D53,0),"")))))</f>
        <v/>
      </c>
      <c r="L55" s="32">
        <f>IF(OR($A55="",Bills!$D53="",Bills!$E53="",Bills!$F53=""),"",IF(Bills!$E53="Monthly",Bills!$D53,IF(Bills!$E53="Weekly",Bills!$D53*(INT((EOMONTH(L$5,0)-Bills!$F53)/7)-INT((L$5-1-Bills!$F53)/7)),IF(Bills!$E53="Quarterly",IF(MOD(((YEAR(L$5)-YEAR(Bills!$F53))*12+MONTH(L$5)-MONTH(Bills!$F53)),3)=0,Bills!$D53,0),IF(Bills!$E53="Yearly",IF(MOD(((YEAR(L$5)-YEAR(Bills!$F53))*12+MONTH(L$5)-MONTH(Bills!$F53)),12)=0,Bills!$D53,0),"")))))</f>
        <v/>
      </c>
      <c r="M55" s="32">
        <f>IF(OR($A55="",Bills!$D53="",Bills!$E53="",Bills!$F53=""),"",IF(Bills!$E53="Monthly",Bills!$D53,IF(Bills!$E53="Weekly",Bills!$D53*(INT((EOMONTH(M$5,0)-Bills!$F53)/7)-INT((M$5-1-Bills!$F53)/7)),IF(Bills!$E53="Quarterly",IF(MOD(((YEAR(M$5)-YEAR(Bills!$F53))*12+MONTH(M$5)-MONTH(Bills!$F53)),3)=0,Bills!$D53,0),IF(Bills!$E53="Yearly",IF(MOD(((YEAR(M$5)-YEAR(Bills!$F53))*12+MONTH(M$5)-MONTH(Bills!$F53)),12)=0,Bills!$D53,0),"")))))</f>
        <v/>
      </c>
      <c r="N55" s="33">
        <f>IF($A55="","",SUM(B55:M55))</f>
        <v/>
      </c>
    </row>
    <row r="56">
      <c r="A56" s="21">
        <f>IF(Bills!A54="","",Bills!A54)</f>
        <v/>
      </c>
      <c r="B56" s="32">
        <f>IF(OR($A56="",Bills!$D54="",Bills!$E54="",Bills!$F54=""),"",IF(Bills!$E54="Monthly",Bills!$D54,IF(Bills!$E54="Weekly",Bills!$D54*(INT((EOMONTH(B$5,0)-Bills!$F54)/7)-INT((B$5-1-Bills!$F54)/7)),IF(Bills!$E54="Quarterly",IF(MOD(((YEAR(B$5)-YEAR(Bills!$F54))*12+MONTH(B$5)-MONTH(Bills!$F54)),3)=0,Bills!$D54,0),IF(Bills!$E54="Yearly",IF(MOD(((YEAR(B$5)-YEAR(Bills!$F54))*12+MONTH(B$5)-MONTH(Bills!$F54)),12)=0,Bills!$D54,0),"")))))</f>
        <v/>
      </c>
      <c r="C56" s="32">
        <f>IF(OR($A56="",Bills!$D54="",Bills!$E54="",Bills!$F54=""),"",IF(Bills!$E54="Monthly",Bills!$D54,IF(Bills!$E54="Weekly",Bills!$D54*(INT((EOMONTH(C$5,0)-Bills!$F54)/7)-INT((C$5-1-Bills!$F54)/7)),IF(Bills!$E54="Quarterly",IF(MOD(((YEAR(C$5)-YEAR(Bills!$F54))*12+MONTH(C$5)-MONTH(Bills!$F54)),3)=0,Bills!$D54,0),IF(Bills!$E54="Yearly",IF(MOD(((YEAR(C$5)-YEAR(Bills!$F54))*12+MONTH(C$5)-MONTH(Bills!$F54)),12)=0,Bills!$D54,0),"")))))</f>
        <v/>
      </c>
      <c r="D56" s="32">
        <f>IF(OR($A56="",Bills!$D54="",Bills!$E54="",Bills!$F54=""),"",IF(Bills!$E54="Monthly",Bills!$D54,IF(Bills!$E54="Weekly",Bills!$D54*(INT((EOMONTH(D$5,0)-Bills!$F54)/7)-INT((D$5-1-Bills!$F54)/7)),IF(Bills!$E54="Quarterly",IF(MOD(((YEAR(D$5)-YEAR(Bills!$F54))*12+MONTH(D$5)-MONTH(Bills!$F54)),3)=0,Bills!$D54,0),IF(Bills!$E54="Yearly",IF(MOD(((YEAR(D$5)-YEAR(Bills!$F54))*12+MONTH(D$5)-MONTH(Bills!$F54)),12)=0,Bills!$D54,0),"")))))</f>
        <v/>
      </c>
      <c r="E56" s="32">
        <f>IF(OR($A56="",Bills!$D54="",Bills!$E54="",Bills!$F54=""),"",IF(Bills!$E54="Monthly",Bills!$D54,IF(Bills!$E54="Weekly",Bills!$D54*(INT((EOMONTH(E$5,0)-Bills!$F54)/7)-INT((E$5-1-Bills!$F54)/7)),IF(Bills!$E54="Quarterly",IF(MOD(((YEAR(E$5)-YEAR(Bills!$F54))*12+MONTH(E$5)-MONTH(Bills!$F54)),3)=0,Bills!$D54,0),IF(Bills!$E54="Yearly",IF(MOD(((YEAR(E$5)-YEAR(Bills!$F54))*12+MONTH(E$5)-MONTH(Bills!$F54)),12)=0,Bills!$D54,0),"")))))</f>
        <v/>
      </c>
      <c r="F56" s="32">
        <f>IF(OR($A56="",Bills!$D54="",Bills!$E54="",Bills!$F54=""),"",IF(Bills!$E54="Monthly",Bills!$D54,IF(Bills!$E54="Weekly",Bills!$D54*(INT((EOMONTH(F$5,0)-Bills!$F54)/7)-INT((F$5-1-Bills!$F54)/7)),IF(Bills!$E54="Quarterly",IF(MOD(((YEAR(F$5)-YEAR(Bills!$F54))*12+MONTH(F$5)-MONTH(Bills!$F54)),3)=0,Bills!$D54,0),IF(Bills!$E54="Yearly",IF(MOD(((YEAR(F$5)-YEAR(Bills!$F54))*12+MONTH(F$5)-MONTH(Bills!$F54)),12)=0,Bills!$D54,0),"")))))</f>
        <v/>
      </c>
      <c r="G56" s="32">
        <f>IF(OR($A56="",Bills!$D54="",Bills!$E54="",Bills!$F54=""),"",IF(Bills!$E54="Monthly",Bills!$D54,IF(Bills!$E54="Weekly",Bills!$D54*(INT((EOMONTH(G$5,0)-Bills!$F54)/7)-INT((G$5-1-Bills!$F54)/7)),IF(Bills!$E54="Quarterly",IF(MOD(((YEAR(G$5)-YEAR(Bills!$F54))*12+MONTH(G$5)-MONTH(Bills!$F54)),3)=0,Bills!$D54,0),IF(Bills!$E54="Yearly",IF(MOD(((YEAR(G$5)-YEAR(Bills!$F54))*12+MONTH(G$5)-MONTH(Bills!$F54)),12)=0,Bills!$D54,0),"")))))</f>
        <v/>
      </c>
      <c r="H56" s="32">
        <f>IF(OR($A56="",Bills!$D54="",Bills!$E54="",Bills!$F54=""),"",IF(Bills!$E54="Monthly",Bills!$D54,IF(Bills!$E54="Weekly",Bills!$D54*(INT((EOMONTH(H$5,0)-Bills!$F54)/7)-INT((H$5-1-Bills!$F54)/7)),IF(Bills!$E54="Quarterly",IF(MOD(((YEAR(H$5)-YEAR(Bills!$F54))*12+MONTH(H$5)-MONTH(Bills!$F54)),3)=0,Bills!$D54,0),IF(Bills!$E54="Yearly",IF(MOD(((YEAR(H$5)-YEAR(Bills!$F54))*12+MONTH(H$5)-MONTH(Bills!$F54)),12)=0,Bills!$D54,0),"")))))</f>
        <v/>
      </c>
      <c r="I56" s="32">
        <f>IF(OR($A56="",Bills!$D54="",Bills!$E54="",Bills!$F54=""),"",IF(Bills!$E54="Monthly",Bills!$D54,IF(Bills!$E54="Weekly",Bills!$D54*(INT((EOMONTH(I$5,0)-Bills!$F54)/7)-INT((I$5-1-Bills!$F54)/7)),IF(Bills!$E54="Quarterly",IF(MOD(((YEAR(I$5)-YEAR(Bills!$F54))*12+MONTH(I$5)-MONTH(Bills!$F54)),3)=0,Bills!$D54,0),IF(Bills!$E54="Yearly",IF(MOD(((YEAR(I$5)-YEAR(Bills!$F54))*12+MONTH(I$5)-MONTH(Bills!$F54)),12)=0,Bills!$D54,0),"")))))</f>
        <v/>
      </c>
      <c r="J56" s="32">
        <f>IF(OR($A56="",Bills!$D54="",Bills!$E54="",Bills!$F54=""),"",IF(Bills!$E54="Monthly",Bills!$D54,IF(Bills!$E54="Weekly",Bills!$D54*(INT((EOMONTH(J$5,0)-Bills!$F54)/7)-INT((J$5-1-Bills!$F54)/7)),IF(Bills!$E54="Quarterly",IF(MOD(((YEAR(J$5)-YEAR(Bills!$F54))*12+MONTH(J$5)-MONTH(Bills!$F54)),3)=0,Bills!$D54,0),IF(Bills!$E54="Yearly",IF(MOD(((YEAR(J$5)-YEAR(Bills!$F54))*12+MONTH(J$5)-MONTH(Bills!$F54)),12)=0,Bills!$D54,0),"")))))</f>
        <v/>
      </c>
      <c r="K56" s="32">
        <f>IF(OR($A56="",Bills!$D54="",Bills!$E54="",Bills!$F54=""),"",IF(Bills!$E54="Monthly",Bills!$D54,IF(Bills!$E54="Weekly",Bills!$D54*(INT((EOMONTH(K$5,0)-Bills!$F54)/7)-INT((K$5-1-Bills!$F54)/7)),IF(Bills!$E54="Quarterly",IF(MOD(((YEAR(K$5)-YEAR(Bills!$F54))*12+MONTH(K$5)-MONTH(Bills!$F54)),3)=0,Bills!$D54,0),IF(Bills!$E54="Yearly",IF(MOD(((YEAR(K$5)-YEAR(Bills!$F54))*12+MONTH(K$5)-MONTH(Bills!$F54)),12)=0,Bills!$D54,0),"")))))</f>
        <v/>
      </c>
      <c r="L56" s="32">
        <f>IF(OR($A56="",Bills!$D54="",Bills!$E54="",Bills!$F54=""),"",IF(Bills!$E54="Monthly",Bills!$D54,IF(Bills!$E54="Weekly",Bills!$D54*(INT((EOMONTH(L$5,0)-Bills!$F54)/7)-INT((L$5-1-Bills!$F54)/7)),IF(Bills!$E54="Quarterly",IF(MOD(((YEAR(L$5)-YEAR(Bills!$F54))*12+MONTH(L$5)-MONTH(Bills!$F54)),3)=0,Bills!$D54,0),IF(Bills!$E54="Yearly",IF(MOD(((YEAR(L$5)-YEAR(Bills!$F54))*12+MONTH(L$5)-MONTH(Bills!$F54)),12)=0,Bills!$D54,0),"")))))</f>
        <v/>
      </c>
      <c r="M56" s="32">
        <f>IF(OR($A56="",Bills!$D54="",Bills!$E54="",Bills!$F54=""),"",IF(Bills!$E54="Monthly",Bills!$D54,IF(Bills!$E54="Weekly",Bills!$D54*(INT((EOMONTH(M$5,0)-Bills!$F54)/7)-INT((M$5-1-Bills!$F54)/7)),IF(Bills!$E54="Quarterly",IF(MOD(((YEAR(M$5)-YEAR(Bills!$F54))*12+MONTH(M$5)-MONTH(Bills!$F54)),3)=0,Bills!$D54,0),IF(Bills!$E54="Yearly",IF(MOD(((YEAR(M$5)-YEAR(Bills!$F54))*12+MONTH(M$5)-MONTH(Bills!$F54)),12)=0,Bills!$D54,0),"")))))</f>
        <v/>
      </c>
      <c r="N56" s="33">
        <f>IF($A56="","",SUM(B56:M56))</f>
        <v/>
      </c>
    </row>
    <row r="57">
      <c r="A57" s="21">
        <f>IF(Bills!A55="","",Bills!A55)</f>
        <v/>
      </c>
      <c r="B57" s="32">
        <f>IF(OR($A57="",Bills!$D55="",Bills!$E55="",Bills!$F55=""),"",IF(Bills!$E55="Monthly",Bills!$D55,IF(Bills!$E55="Weekly",Bills!$D55*(INT((EOMONTH(B$5,0)-Bills!$F55)/7)-INT((B$5-1-Bills!$F55)/7)),IF(Bills!$E55="Quarterly",IF(MOD(((YEAR(B$5)-YEAR(Bills!$F55))*12+MONTH(B$5)-MONTH(Bills!$F55)),3)=0,Bills!$D55,0),IF(Bills!$E55="Yearly",IF(MOD(((YEAR(B$5)-YEAR(Bills!$F55))*12+MONTH(B$5)-MONTH(Bills!$F55)),12)=0,Bills!$D55,0),"")))))</f>
        <v/>
      </c>
      <c r="C57" s="32">
        <f>IF(OR($A57="",Bills!$D55="",Bills!$E55="",Bills!$F55=""),"",IF(Bills!$E55="Monthly",Bills!$D55,IF(Bills!$E55="Weekly",Bills!$D55*(INT((EOMONTH(C$5,0)-Bills!$F55)/7)-INT((C$5-1-Bills!$F55)/7)),IF(Bills!$E55="Quarterly",IF(MOD(((YEAR(C$5)-YEAR(Bills!$F55))*12+MONTH(C$5)-MONTH(Bills!$F55)),3)=0,Bills!$D55,0),IF(Bills!$E55="Yearly",IF(MOD(((YEAR(C$5)-YEAR(Bills!$F55))*12+MONTH(C$5)-MONTH(Bills!$F55)),12)=0,Bills!$D55,0),"")))))</f>
        <v/>
      </c>
      <c r="D57" s="32">
        <f>IF(OR($A57="",Bills!$D55="",Bills!$E55="",Bills!$F55=""),"",IF(Bills!$E55="Monthly",Bills!$D55,IF(Bills!$E55="Weekly",Bills!$D55*(INT((EOMONTH(D$5,0)-Bills!$F55)/7)-INT((D$5-1-Bills!$F55)/7)),IF(Bills!$E55="Quarterly",IF(MOD(((YEAR(D$5)-YEAR(Bills!$F55))*12+MONTH(D$5)-MONTH(Bills!$F55)),3)=0,Bills!$D55,0),IF(Bills!$E55="Yearly",IF(MOD(((YEAR(D$5)-YEAR(Bills!$F55))*12+MONTH(D$5)-MONTH(Bills!$F55)),12)=0,Bills!$D55,0),"")))))</f>
        <v/>
      </c>
      <c r="E57" s="32">
        <f>IF(OR($A57="",Bills!$D55="",Bills!$E55="",Bills!$F55=""),"",IF(Bills!$E55="Monthly",Bills!$D55,IF(Bills!$E55="Weekly",Bills!$D55*(INT((EOMONTH(E$5,0)-Bills!$F55)/7)-INT((E$5-1-Bills!$F55)/7)),IF(Bills!$E55="Quarterly",IF(MOD(((YEAR(E$5)-YEAR(Bills!$F55))*12+MONTH(E$5)-MONTH(Bills!$F55)),3)=0,Bills!$D55,0),IF(Bills!$E55="Yearly",IF(MOD(((YEAR(E$5)-YEAR(Bills!$F55))*12+MONTH(E$5)-MONTH(Bills!$F55)),12)=0,Bills!$D55,0),"")))))</f>
        <v/>
      </c>
      <c r="F57" s="32">
        <f>IF(OR($A57="",Bills!$D55="",Bills!$E55="",Bills!$F55=""),"",IF(Bills!$E55="Monthly",Bills!$D55,IF(Bills!$E55="Weekly",Bills!$D55*(INT((EOMONTH(F$5,0)-Bills!$F55)/7)-INT((F$5-1-Bills!$F55)/7)),IF(Bills!$E55="Quarterly",IF(MOD(((YEAR(F$5)-YEAR(Bills!$F55))*12+MONTH(F$5)-MONTH(Bills!$F55)),3)=0,Bills!$D55,0),IF(Bills!$E55="Yearly",IF(MOD(((YEAR(F$5)-YEAR(Bills!$F55))*12+MONTH(F$5)-MONTH(Bills!$F55)),12)=0,Bills!$D55,0),"")))))</f>
        <v/>
      </c>
      <c r="G57" s="32">
        <f>IF(OR($A57="",Bills!$D55="",Bills!$E55="",Bills!$F55=""),"",IF(Bills!$E55="Monthly",Bills!$D55,IF(Bills!$E55="Weekly",Bills!$D55*(INT((EOMONTH(G$5,0)-Bills!$F55)/7)-INT((G$5-1-Bills!$F55)/7)),IF(Bills!$E55="Quarterly",IF(MOD(((YEAR(G$5)-YEAR(Bills!$F55))*12+MONTH(G$5)-MONTH(Bills!$F55)),3)=0,Bills!$D55,0),IF(Bills!$E55="Yearly",IF(MOD(((YEAR(G$5)-YEAR(Bills!$F55))*12+MONTH(G$5)-MONTH(Bills!$F55)),12)=0,Bills!$D55,0),"")))))</f>
        <v/>
      </c>
      <c r="H57" s="32">
        <f>IF(OR($A57="",Bills!$D55="",Bills!$E55="",Bills!$F55=""),"",IF(Bills!$E55="Monthly",Bills!$D55,IF(Bills!$E55="Weekly",Bills!$D55*(INT((EOMONTH(H$5,0)-Bills!$F55)/7)-INT((H$5-1-Bills!$F55)/7)),IF(Bills!$E55="Quarterly",IF(MOD(((YEAR(H$5)-YEAR(Bills!$F55))*12+MONTH(H$5)-MONTH(Bills!$F55)),3)=0,Bills!$D55,0),IF(Bills!$E55="Yearly",IF(MOD(((YEAR(H$5)-YEAR(Bills!$F55))*12+MONTH(H$5)-MONTH(Bills!$F55)),12)=0,Bills!$D55,0),"")))))</f>
        <v/>
      </c>
      <c r="I57" s="32">
        <f>IF(OR($A57="",Bills!$D55="",Bills!$E55="",Bills!$F55=""),"",IF(Bills!$E55="Monthly",Bills!$D55,IF(Bills!$E55="Weekly",Bills!$D55*(INT((EOMONTH(I$5,0)-Bills!$F55)/7)-INT((I$5-1-Bills!$F55)/7)),IF(Bills!$E55="Quarterly",IF(MOD(((YEAR(I$5)-YEAR(Bills!$F55))*12+MONTH(I$5)-MONTH(Bills!$F55)),3)=0,Bills!$D55,0),IF(Bills!$E55="Yearly",IF(MOD(((YEAR(I$5)-YEAR(Bills!$F55))*12+MONTH(I$5)-MONTH(Bills!$F55)),12)=0,Bills!$D55,0),"")))))</f>
        <v/>
      </c>
      <c r="J57" s="32">
        <f>IF(OR($A57="",Bills!$D55="",Bills!$E55="",Bills!$F55=""),"",IF(Bills!$E55="Monthly",Bills!$D55,IF(Bills!$E55="Weekly",Bills!$D55*(INT((EOMONTH(J$5,0)-Bills!$F55)/7)-INT((J$5-1-Bills!$F55)/7)),IF(Bills!$E55="Quarterly",IF(MOD(((YEAR(J$5)-YEAR(Bills!$F55))*12+MONTH(J$5)-MONTH(Bills!$F55)),3)=0,Bills!$D55,0),IF(Bills!$E55="Yearly",IF(MOD(((YEAR(J$5)-YEAR(Bills!$F55))*12+MONTH(J$5)-MONTH(Bills!$F55)),12)=0,Bills!$D55,0),"")))))</f>
        <v/>
      </c>
      <c r="K57" s="32">
        <f>IF(OR($A57="",Bills!$D55="",Bills!$E55="",Bills!$F55=""),"",IF(Bills!$E55="Monthly",Bills!$D55,IF(Bills!$E55="Weekly",Bills!$D55*(INT((EOMONTH(K$5,0)-Bills!$F55)/7)-INT((K$5-1-Bills!$F55)/7)),IF(Bills!$E55="Quarterly",IF(MOD(((YEAR(K$5)-YEAR(Bills!$F55))*12+MONTH(K$5)-MONTH(Bills!$F55)),3)=0,Bills!$D55,0),IF(Bills!$E55="Yearly",IF(MOD(((YEAR(K$5)-YEAR(Bills!$F55))*12+MONTH(K$5)-MONTH(Bills!$F55)),12)=0,Bills!$D55,0),"")))))</f>
        <v/>
      </c>
      <c r="L57" s="32">
        <f>IF(OR($A57="",Bills!$D55="",Bills!$E55="",Bills!$F55=""),"",IF(Bills!$E55="Monthly",Bills!$D55,IF(Bills!$E55="Weekly",Bills!$D55*(INT((EOMONTH(L$5,0)-Bills!$F55)/7)-INT((L$5-1-Bills!$F55)/7)),IF(Bills!$E55="Quarterly",IF(MOD(((YEAR(L$5)-YEAR(Bills!$F55))*12+MONTH(L$5)-MONTH(Bills!$F55)),3)=0,Bills!$D55,0),IF(Bills!$E55="Yearly",IF(MOD(((YEAR(L$5)-YEAR(Bills!$F55))*12+MONTH(L$5)-MONTH(Bills!$F55)),12)=0,Bills!$D55,0),"")))))</f>
        <v/>
      </c>
      <c r="M57" s="32">
        <f>IF(OR($A57="",Bills!$D55="",Bills!$E55="",Bills!$F55=""),"",IF(Bills!$E55="Monthly",Bills!$D55,IF(Bills!$E55="Weekly",Bills!$D55*(INT((EOMONTH(M$5,0)-Bills!$F55)/7)-INT((M$5-1-Bills!$F55)/7)),IF(Bills!$E55="Quarterly",IF(MOD(((YEAR(M$5)-YEAR(Bills!$F55))*12+MONTH(M$5)-MONTH(Bills!$F55)),3)=0,Bills!$D55,0),IF(Bills!$E55="Yearly",IF(MOD(((YEAR(M$5)-YEAR(Bills!$F55))*12+MONTH(M$5)-MONTH(Bills!$F55)),12)=0,Bills!$D55,0),"")))))</f>
        <v/>
      </c>
      <c r="N57" s="33">
        <f>IF($A57="","",SUM(B57:M57))</f>
        <v/>
      </c>
    </row>
    <row r="58">
      <c r="A58" s="21">
        <f>IF(Bills!A56="","",Bills!A56)</f>
        <v/>
      </c>
      <c r="B58" s="32">
        <f>IF(OR($A58="",Bills!$D56="",Bills!$E56="",Bills!$F56=""),"",IF(Bills!$E56="Monthly",Bills!$D56,IF(Bills!$E56="Weekly",Bills!$D56*(INT((EOMONTH(B$5,0)-Bills!$F56)/7)-INT((B$5-1-Bills!$F56)/7)),IF(Bills!$E56="Quarterly",IF(MOD(((YEAR(B$5)-YEAR(Bills!$F56))*12+MONTH(B$5)-MONTH(Bills!$F56)),3)=0,Bills!$D56,0),IF(Bills!$E56="Yearly",IF(MOD(((YEAR(B$5)-YEAR(Bills!$F56))*12+MONTH(B$5)-MONTH(Bills!$F56)),12)=0,Bills!$D56,0),"")))))</f>
        <v/>
      </c>
      <c r="C58" s="32">
        <f>IF(OR($A58="",Bills!$D56="",Bills!$E56="",Bills!$F56=""),"",IF(Bills!$E56="Monthly",Bills!$D56,IF(Bills!$E56="Weekly",Bills!$D56*(INT((EOMONTH(C$5,0)-Bills!$F56)/7)-INT((C$5-1-Bills!$F56)/7)),IF(Bills!$E56="Quarterly",IF(MOD(((YEAR(C$5)-YEAR(Bills!$F56))*12+MONTH(C$5)-MONTH(Bills!$F56)),3)=0,Bills!$D56,0),IF(Bills!$E56="Yearly",IF(MOD(((YEAR(C$5)-YEAR(Bills!$F56))*12+MONTH(C$5)-MONTH(Bills!$F56)),12)=0,Bills!$D56,0),"")))))</f>
        <v/>
      </c>
      <c r="D58" s="32">
        <f>IF(OR($A58="",Bills!$D56="",Bills!$E56="",Bills!$F56=""),"",IF(Bills!$E56="Monthly",Bills!$D56,IF(Bills!$E56="Weekly",Bills!$D56*(INT((EOMONTH(D$5,0)-Bills!$F56)/7)-INT((D$5-1-Bills!$F56)/7)),IF(Bills!$E56="Quarterly",IF(MOD(((YEAR(D$5)-YEAR(Bills!$F56))*12+MONTH(D$5)-MONTH(Bills!$F56)),3)=0,Bills!$D56,0),IF(Bills!$E56="Yearly",IF(MOD(((YEAR(D$5)-YEAR(Bills!$F56))*12+MONTH(D$5)-MONTH(Bills!$F56)),12)=0,Bills!$D56,0),"")))))</f>
        <v/>
      </c>
      <c r="E58" s="32">
        <f>IF(OR($A58="",Bills!$D56="",Bills!$E56="",Bills!$F56=""),"",IF(Bills!$E56="Monthly",Bills!$D56,IF(Bills!$E56="Weekly",Bills!$D56*(INT((EOMONTH(E$5,0)-Bills!$F56)/7)-INT((E$5-1-Bills!$F56)/7)),IF(Bills!$E56="Quarterly",IF(MOD(((YEAR(E$5)-YEAR(Bills!$F56))*12+MONTH(E$5)-MONTH(Bills!$F56)),3)=0,Bills!$D56,0),IF(Bills!$E56="Yearly",IF(MOD(((YEAR(E$5)-YEAR(Bills!$F56))*12+MONTH(E$5)-MONTH(Bills!$F56)),12)=0,Bills!$D56,0),"")))))</f>
        <v/>
      </c>
      <c r="F58" s="32">
        <f>IF(OR($A58="",Bills!$D56="",Bills!$E56="",Bills!$F56=""),"",IF(Bills!$E56="Monthly",Bills!$D56,IF(Bills!$E56="Weekly",Bills!$D56*(INT((EOMONTH(F$5,0)-Bills!$F56)/7)-INT((F$5-1-Bills!$F56)/7)),IF(Bills!$E56="Quarterly",IF(MOD(((YEAR(F$5)-YEAR(Bills!$F56))*12+MONTH(F$5)-MONTH(Bills!$F56)),3)=0,Bills!$D56,0),IF(Bills!$E56="Yearly",IF(MOD(((YEAR(F$5)-YEAR(Bills!$F56))*12+MONTH(F$5)-MONTH(Bills!$F56)),12)=0,Bills!$D56,0),"")))))</f>
        <v/>
      </c>
      <c r="G58" s="32">
        <f>IF(OR($A58="",Bills!$D56="",Bills!$E56="",Bills!$F56=""),"",IF(Bills!$E56="Monthly",Bills!$D56,IF(Bills!$E56="Weekly",Bills!$D56*(INT((EOMONTH(G$5,0)-Bills!$F56)/7)-INT((G$5-1-Bills!$F56)/7)),IF(Bills!$E56="Quarterly",IF(MOD(((YEAR(G$5)-YEAR(Bills!$F56))*12+MONTH(G$5)-MONTH(Bills!$F56)),3)=0,Bills!$D56,0),IF(Bills!$E56="Yearly",IF(MOD(((YEAR(G$5)-YEAR(Bills!$F56))*12+MONTH(G$5)-MONTH(Bills!$F56)),12)=0,Bills!$D56,0),"")))))</f>
        <v/>
      </c>
      <c r="H58" s="32">
        <f>IF(OR($A58="",Bills!$D56="",Bills!$E56="",Bills!$F56=""),"",IF(Bills!$E56="Monthly",Bills!$D56,IF(Bills!$E56="Weekly",Bills!$D56*(INT((EOMONTH(H$5,0)-Bills!$F56)/7)-INT((H$5-1-Bills!$F56)/7)),IF(Bills!$E56="Quarterly",IF(MOD(((YEAR(H$5)-YEAR(Bills!$F56))*12+MONTH(H$5)-MONTH(Bills!$F56)),3)=0,Bills!$D56,0),IF(Bills!$E56="Yearly",IF(MOD(((YEAR(H$5)-YEAR(Bills!$F56))*12+MONTH(H$5)-MONTH(Bills!$F56)),12)=0,Bills!$D56,0),"")))))</f>
        <v/>
      </c>
      <c r="I58" s="32">
        <f>IF(OR($A58="",Bills!$D56="",Bills!$E56="",Bills!$F56=""),"",IF(Bills!$E56="Monthly",Bills!$D56,IF(Bills!$E56="Weekly",Bills!$D56*(INT((EOMONTH(I$5,0)-Bills!$F56)/7)-INT((I$5-1-Bills!$F56)/7)),IF(Bills!$E56="Quarterly",IF(MOD(((YEAR(I$5)-YEAR(Bills!$F56))*12+MONTH(I$5)-MONTH(Bills!$F56)),3)=0,Bills!$D56,0),IF(Bills!$E56="Yearly",IF(MOD(((YEAR(I$5)-YEAR(Bills!$F56))*12+MONTH(I$5)-MONTH(Bills!$F56)),12)=0,Bills!$D56,0),"")))))</f>
        <v/>
      </c>
      <c r="J58" s="32">
        <f>IF(OR($A58="",Bills!$D56="",Bills!$E56="",Bills!$F56=""),"",IF(Bills!$E56="Monthly",Bills!$D56,IF(Bills!$E56="Weekly",Bills!$D56*(INT((EOMONTH(J$5,0)-Bills!$F56)/7)-INT((J$5-1-Bills!$F56)/7)),IF(Bills!$E56="Quarterly",IF(MOD(((YEAR(J$5)-YEAR(Bills!$F56))*12+MONTH(J$5)-MONTH(Bills!$F56)),3)=0,Bills!$D56,0),IF(Bills!$E56="Yearly",IF(MOD(((YEAR(J$5)-YEAR(Bills!$F56))*12+MONTH(J$5)-MONTH(Bills!$F56)),12)=0,Bills!$D56,0),"")))))</f>
        <v/>
      </c>
      <c r="K58" s="32">
        <f>IF(OR($A58="",Bills!$D56="",Bills!$E56="",Bills!$F56=""),"",IF(Bills!$E56="Monthly",Bills!$D56,IF(Bills!$E56="Weekly",Bills!$D56*(INT((EOMONTH(K$5,0)-Bills!$F56)/7)-INT((K$5-1-Bills!$F56)/7)),IF(Bills!$E56="Quarterly",IF(MOD(((YEAR(K$5)-YEAR(Bills!$F56))*12+MONTH(K$5)-MONTH(Bills!$F56)),3)=0,Bills!$D56,0),IF(Bills!$E56="Yearly",IF(MOD(((YEAR(K$5)-YEAR(Bills!$F56))*12+MONTH(K$5)-MONTH(Bills!$F56)),12)=0,Bills!$D56,0),"")))))</f>
        <v/>
      </c>
      <c r="L58" s="32">
        <f>IF(OR($A58="",Bills!$D56="",Bills!$E56="",Bills!$F56=""),"",IF(Bills!$E56="Monthly",Bills!$D56,IF(Bills!$E56="Weekly",Bills!$D56*(INT((EOMONTH(L$5,0)-Bills!$F56)/7)-INT((L$5-1-Bills!$F56)/7)),IF(Bills!$E56="Quarterly",IF(MOD(((YEAR(L$5)-YEAR(Bills!$F56))*12+MONTH(L$5)-MONTH(Bills!$F56)),3)=0,Bills!$D56,0),IF(Bills!$E56="Yearly",IF(MOD(((YEAR(L$5)-YEAR(Bills!$F56))*12+MONTH(L$5)-MONTH(Bills!$F56)),12)=0,Bills!$D56,0),"")))))</f>
        <v/>
      </c>
      <c r="M58" s="32">
        <f>IF(OR($A58="",Bills!$D56="",Bills!$E56="",Bills!$F56=""),"",IF(Bills!$E56="Monthly",Bills!$D56,IF(Bills!$E56="Weekly",Bills!$D56*(INT((EOMONTH(M$5,0)-Bills!$F56)/7)-INT((M$5-1-Bills!$F56)/7)),IF(Bills!$E56="Quarterly",IF(MOD(((YEAR(M$5)-YEAR(Bills!$F56))*12+MONTH(M$5)-MONTH(Bills!$F56)),3)=0,Bills!$D56,0),IF(Bills!$E56="Yearly",IF(MOD(((YEAR(M$5)-YEAR(Bills!$F56))*12+MONTH(M$5)-MONTH(Bills!$F56)),12)=0,Bills!$D56,0),"")))))</f>
        <v/>
      </c>
      <c r="N58" s="33">
        <f>IF($A58="","",SUM(B58:M58))</f>
        <v/>
      </c>
    </row>
    <row r="59">
      <c r="A59" s="21">
        <f>IF(Bills!A57="","",Bills!A57)</f>
        <v/>
      </c>
      <c r="B59" s="32">
        <f>IF(OR($A59="",Bills!$D57="",Bills!$E57="",Bills!$F57=""),"",IF(Bills!$E57="Monthly",Bills!$D57,IF(Bills!$E57="Weekly",Bills!$D57*(INT((EOMONTH(B$5,0)-Bills!$F57)/7)-INT((B$5-1-Bills!$F57)/7)),IF(Bills!$E57="Quarterly",IF(MOD(((YEAR(B$5)-YEAR(Bills!$F57))*12+MONTH(B$5)-MONTH(Bills!$F57)),3)=0,Bills!$D57,0),IF(Bills!$E57="Yearly",IF(MOD(((YEAR(B$5)-YEAR(Bills!$F57))*12+MONTH(B$5)-MONTH(Bills!$F57)),12)=0,Bills!$D57,0),"")))))</f>
        <v/>
      </c>
      <c r="C59" s="32">
        <f>IF(OR($A59="",Bills!$D57="",Bills!$E57="",Bills!$F57=""),"",IF(Bills!$E57="Monthly",Bills!$D57,IF(Bills!$E57="Weekly",Bills!$D57*(INT((EOMONTH(C$5,0)-Bills!$F57)/7)-INT((C$5-1-Bills!$F57)/7)),IF(Bills!$E57="Quarterly",IF(MOD(((YEAR(C$5)-YEAR(Bills!$F57))*12+MONTH(C$5)-MONTH(Bills!$F57)),3)=0,Bills!$D57,0),IF(Bills!$E57="Yearly",IF(MOD(((YEAR(C$5)-YEAR(Bills!$F57))*12+MONTH(C$5)-MONTH(Bills!$F57)),12)=0,Bills!$D57,0),"")))))</f>
        <v/>
      </c>
      <c r="D59" s="32">
        <f>IF(OR($A59="",Bills!$D57="",Bills!$E57="",Bills!$F57=""),"",IF(Bills!$E57="Monthly",Bills!$D57,IF(Bills!$E57="Weekly",Bills!$D57*(INT((EOMONTH(D$5,0)-Bills!$F57)/7)-INT((D$5-1-Bills!$F57)/7)),IF(Bills!$E57="Quarterly",IF(MOD(((YEAR(D$5)-YEAR(Bills!$F57))*12+MONTH(D$5)-MONTH(Bills!$F57)),3)=0,Bills!$D57,0),IF(Bills!$E57="Yearly",IF(MOD(((YEAR(D$5)-YEAR(Bills!$F57))*12+MONTH(D$5)-MONTH(Bills!$F57)),12)=0,Bills!$D57,0),"")))))</f>
        <v/>
      </c>
      <c r="E59" s="32">
        <f>IF(OR($A59="",Bills!$D57="",Bills!$E57="",Bills!$F57=""),"",IF(Bills!$E57="Monthly",Bills!$D57,IF(Bills!$E57="Weekly",Bills!$D57*(INT((EOMONTH(E$5,0)-Bills!$F57)/7)-INT((E$5-1-Bills!$F57)/7)),IF(Bills!$E57="Quarterly",IF(MOD(((YEAR(E$5)-YEAR(Bills!$F57))*12+MONTH(E$5)-MONTH(Bills!$F57)),3)=0,Bills!$D57,0),IF(Bills!$E57="Yearly",IF(MOD(((YEAR(E$5)-YEAR(Bills!$F57))*12+MONTH(E$5)-MONTH(Bills!$F57)),12)=0,Bills!$D57,0),"")))))</f>
        <v/>
      </c>
      <c r="F59" s="32">
        <f>IF(OR($A59="",Bills!$D57="",Bills!$E57="",Bills!$F57=""),"",IF(Bills!$E57="Monthly",Bills!$D57,IF(Bills!$E57="Weekly",Bills!$D57*(INT((EOMONTH(F$5,0)-Bills!$F57)/7)-INT((F$5-1-Bills!$F57)/7)),IF(Bills!$E57="Quarterly",IF(MOD(((YEAR(F$5)-YEAR(Bills!$F57))*12+MONTH(F$5)-MONTH(Bills!$F57)),3)=0,Bills!$D57,0),IF(Bills!$E57="Yearly",IF(MOD(((YEAR(F$5)-YEAR(Bills!$F57))*12+MONTH(F$5)-MONTH(Bills!$F57)),12)=0,Bills!$D57,0),"")))))</f>
        <v/>
      </c>
      <c r="G59" s="32">
        <f>IF(OR($A59="",Bills!$D57="",Bills!$E57="",Bills!$F57=""),"",IF(Bills!$E57="Monthly",Bills!$D57,IF(Bills!$E57="Weekly",Bills!$D57*(INT((EOMONTH(G$5,0)-Bills!$F57)/7)-INT((G$5-1-Bills!$F57)/7)),IF(Bills!$E57="Quarterly",IF(MOD(((YEAR(G$5)-YEAR(Bills!$F57))*12+MONTH(G$5)-MONTH(Bills!$F57)),3)=0,Bills!$D57,0),IF(Bills!$E57="Yearly",IF(MOD(((YEAR(G$5)-YEAR(Bills!$F57))*12+MONTH(G$5)-MONTH(Bills!$F57)),12)=0,Bills!$D57,0),"")))))</f>
        <v/>
      </c>
      <c r="H59" s="32">
        <f>IF(OR($A59="",Bills!$D57="",Bills!$E57="",Bills!$F57=""),"",IF(Bills!$E57="Monthly",Bills!$D57,IF(Bills!$E57="Weekly",Bills!$D57*(INT((EOMONTH(H$5,0)-Bills!$F57)/7)-INT((H$5-1-Bills!$F57)/7)),IF(Bills!$E57="Quarterly",IF(MOD(((YEAR(H$5)-YEAR(Bills!$F57))*12+MONTH(H$5)-MONTH(Bills!$F57)),3)=0,Bills!$D57,0),IF(Bills!$E57="Yearly",IF(MOD(((YEAR(H$5)-YEAR(Bills!$F57))*12+MONTH(H$5)-MONTH(Bills!$F57)),12)=0,Bills!$D57,0),"")))))</f>
        <v/>
      </c>
      <c r="I59" s="32">
        <f>IF(OR($A59="",Bills!$D57="",Bills!$E57="",Bills!$F57=""),"",IF(Bills!$E57="Monthly",Bills!$D57,IF(Bills!$E57="Weekly",Bills!$D57*(INT((EOMONTH(I$5,0)-Bills!$F57)/7)-INT((I$5-1-Bills!$F57)/7)),IF(Bills!$E57="Quarterly",IF(MOD(((YEAR(I$5)-YEAR(Bills!$F57))*12+MONTH(I$5)-MONTH(Bills!$F57)),3)=0,Bills!$D57,0),IF(Bills!$E57="Yearly",IF(MOD(((YEAR(I$5)-YEAR(Bills!$F57))*12+MONTH(I$5)-MONTH(Bills!$F57)),12)=0,Bills!$D57,0),"")))))</f>
        <v/>
      </c>
      <c r="J59" s="32">
        <f>IF(OR($A59="",Bills!$D57="",Bills!$E57="",Bills!$F57=""),"",IF(Bills!$E57="Monthly",Bills!$D57,IF(Bills!$E57="Weekly",Bills!$D57*(INT((EOMONTH(J$5,0)-Bills!$F57)/7)-INT((J$5-1-Bills!$F57)/7)),IF(Bills!$E57="Quarterly",IF(MOD(((YEAR(J$5)-YEAR(Bills!$F57))*12+MONTH(J$5)-MONTH(Bills!$F57)),3)=0,Bills!$D57,0),IF(Bills!$E57="Yearly",IF(MOD(((YEAR(J$5)-YEAR(Bills!$F57))*12+MONTH(J$5)-MONTH(Bills!$F57)),12)=0,Bills!$D57,0),"")))))</f>
        <v/>
      </c>
      <c r="K59" s="32">
        <f>IF(OR($A59="",Bills!$D57="",Bills!$E57="",Bills!$F57=""),"",IF(Bills!$E57="Monthly",Bills!$D57,IF(Bills!$E57="Weekly",Bills!$D57*(INT((EOMONTH(K$5,0)-Bills!$F57)/7)-INT((K$5-1-Bills!$F57)/7)),IF(Bills!$E57="Quarterly",IF(MOD(((YEAR(K$5)-YEAR(Bills!$F57))*12+MONTH(K$5)-MONTH(Bills!$F57)),3)=0,Bills!$D57,0),IF(Bills!$E57="Yearly",IF(MOD(((YEAR(K$5)-YEAR(Bills!$F57))*12+MONTH(K$5)-MONTH(Bills!$F57)),12)=0,Bills!$D57,0),"")))))</f>
        <v/>
      </c>
      <c r="L59" s="32">
        <f>IF(OR($A59="",Bills!$D57="",Bills!$E57="",Bills!$F57=""),"",IF(Bills!$E57="Monthly",Bills!$D57,IF(Bills!$E57="Weekly",Bills!$D57*(INT((EOMONTH(L$5,0)-Bills!$F57)/7)-INT((L$5-1-Bills!$F57)/7)),IF(Bills!$E57="Quarterly",IF(MOD(((YEAR(L$5)-YEAR(Bills!$F57))*12+MONTH(L$5)-MONTH(Bills!$F57)),3)=0,Bills!$D57,0),IF(Bills!$E57="Yearly",IF(MOD(((YEAR(L$5)-YEAR(Bills!$F57))*12+MONTH(L$5)-MONTH(Bills!$F57)),12)=0,Bills!$D57,0),"")))))</f>
        <v/>
      </c>
      <c r="M59" s="32">
        <f>IF(OR($A59="",Bills!$D57="",Bills!$E57="",Bills!$F57=""),"",IF(Bills!$E57="Monthly",Bills!$D57,IF(Bills!$E57="Weekly",Bills!$D57*(INT((EOMONTH(M$5,0)-Bills!$F57)/7)-INT((M$5-1-Bills!$F57)/7)),IF(Bills!$E57="Quarterly",IF(MOD(((YEAR(M$5)-YEAR(Bills!$F57))*12+MONTH(M$5)-MONTH(Bills!$F57)),3)=0,Bills!$D57,0),IF(Bills!$E57="Yearly",IF(MOD(((YEAR(M$5)-YEAR(Bills!$F57))*12+MONTH(M$5)-MONTH(Bills!$F57)),12)=0,Bills!$D57,0),"")))))</f>
        <v/>
      </c>
      <c r="N59" s="33">
        <f>IF($A59="","",SUM(B59:M59))</f>
        <v/>
      </c>
    </row>
    <row r="60">
      <c r="A60" s="21">
        <f>IF(Bills!A58="","",Bills!A58)</f>
        <v/>
      </c>
      <c r="B60" s="32">
        <f>IF(OR($A60="",Bills!$D58="",Bills!$E58="",Bills!$F58=""),"",IF(Bills!$E58="Monthly",Bills!$D58,IF(Bills!$E58="Weekly",Bills!$D58*(INT((EOMONTH(B$5,0)-Bills!$F58)/7)-INT((B$5-1-Bills!$F58)/7)),IF(Bills!$E58="Quarterly",IF(MOD(((YEAR(B$5)-YEAR(Bills!$F58))*12+MONTH(B$5)-MONTH(Bills!$F58)),3)=0,Bills!$D58,0),IF(Bills!$E58="Yearly",IF(MOD(((YEAR(B$5)-YEAR(Bills!$F58))*12+MONTH(B$5)-MONTH(Bills!$F58)),12)=0,Bills!$D58,0),"")))))</f>
        <v/>
      </c>
      <c r="C60" s="32">
        <f>IF(OR($A60="",Bills!$D58="",Bills!$E58="",Bills!$F58=""),"",IF(Bills!$E58="Monthly",Bills!$D58,IF(Bills!$E58="Weekly",Bills!$D58*(INT((EOMONTH(C$5,0)-Bills!$F58)/7)-INT((C$5-1-Bills!$F58)/7)),IF(Bills!$E58="Quarterly",IF(MOD(((YEAR(C$5)-YEAR(Bills!$F58))*12+MONTH(C$5)-MONTH(Bills!$F58)),3)=0,Bills!$D58,0),IF(Bills!$E58="Yearly",IF(MOD(((YEAR(C$5)-YEAR(Bills!$F58))*12+MONTH(C$5)-MONTH(Bills!$F58)),12)=0,Bills!$D58,0),"")))))</f>
        <v/>
      </c>
      <c r="D60" s="32">
        <f>IF(OR($A60="",Bills!$D58="",Bills!$E58="",Bills!$F58=""),"",IF(Bills!$E58="Monthly",Bills!$D58,IF(Bills!$E58="Weekly",Bills!$D58*(INT((EOMONTH(D$5,0)-Bills!$F58)/7)-INT((D$5-1-Bills!$F58)/7)),IF(Bills!$E58="Quarterly",IF(MOD(((YEAR(D$5)-YEAR(Bills!$F58))*12+MONTH(D$5)-MONTH(Bills!$F58)),3)=0,Bills!$D58,0),IF(Bills!$E58="Yearly",IF(MOD(((YEAR(D$5)-YEAR(Bills!$F58))*12+MONTH(D$5)-MONTH(Bills!$F58)),12)=0,Bills!$D58,0),"")))))</f>
        <v/>
      </c>
      <c r="E60" s="32">
        <f>IF(OR($A60="",Bills!$D58="",Bills!$E58="",Bills!$F58=""),"",IF(Bills!$E58="Monthly",Bills!$D58,IF(Bills!$E58="Weekly",Bills!$D58*(INT((EOMONTH(E$5,0)-Bills!$F58)/7)-INT((E$5-1-Bills!$F58)/7)),IF(Bills!$E58="Quarterly",IF(MOD(((YEAR(E$5)-YEAR(Bills!$F58))*12+MONTH(E$5)-MONTH(Bills!$F58)),3)=0,Bills!$D58,0),IF(Bills!$E58="Yearly",IF(MOD(((YEAR(E$5)-YEAR(Bills!$F58))*12+MONTH(E$5)-MONTH(Bills!$F58)),12)=0,Bills!$D58,0),"")))))</f>
        <v/>
      </c>
      <c r="F60" s="32">
        <f>IF(OR($A60="",Bills!$D58="",Bills!$E58="",Bills!$F58=""),"",IF(Bills!$E58="Monthly",Bills!$D58,IF(Bills!$E58="Weekly",Bills!$D58*(INT((EOMONTH(F$5,0)-Bills!$F58)/7)-INT((F$5-1-Bills!$F58)/7)),IF(Bills!$E58="Quarterly",IF(MOD(((YEAR(F$5)-YEAR(Bills!$F58))*12+MONTH(F$5)-MONTH(Bills!$F58)),3)=0,Bills!$D58,0),IF(Bills!$E58="Yearly",IF(MOD(((YEAR(F$5)-YEAR(Bills!$F58))*12+MONTH(F$5)-MONTH(Bills!$F58)),12)=0,Bills!$D58,0),"")))))</f>
        <v/>
      </c>
      <c r="G60" s="32">
        <f>IF(OR($A60="",Bills!$D58="",Bills!$E58="",Bills!$F58=""),"",IF(Bills!$E58="Monthly",Bills!$D58,IF(Bills!$E58="Weekly",Bills!$D58*(INT((EOMONTH(G$5,0)-Bills!$F58)/7)-INT((G$5-1-Bills!$F58)/7)),IF(Bills!$E58="Quarterly",IF(MOD(((YEAR(G$5)-YEAR(Bills!$F58))*12+MONTH(G$5)-MONTH(Bills!$F58)),3)=0,Bills!$D58,0),IF(Bills!$E58="Yearly",IF(MOD(((YEAR(G$5)-YEAR(Bills!$F58))*12+MONTH(G$5)-MONTH(Bills!$F58)),12)=0,Bills!$D58,0),"")))))</f>
        <v/>
      </c>
      <c r="H60" s="32">
        <f>IF(OR($A60="",Bills!$D58="",Bills!$E58="",Bills!$F58=""),"",IF(Bills!$E58="Monthly",Bills!$D58,IF(Bills!$E58="Weekly",Bills!$D58*(INT((EOMONTH(H$5,0)-Bills!$F58)/7)-INT((H$5-1-Bills!$F58)/7)),IF(Bills!$E58="Quarterly",IF(MOD(((YEAR(H$5)-YEAR(Bills!$F58))*12+MONTH(H$5)-MONTH(Bills!$F58)),3)=0,Bills!$D58,0),IF(Bills!$E58="Yearly",IF(MOD(((YEAR(H$5)-YEAR(Bills!$F58))*12+MONTH(H$5)-MONTH(Bills!$F58)),12)=0,Bills!$D58,0),"")))))</f>
        <v/>
      </c>
      <c r="I60" s="32">
        <f>IF(OR($A60="",Bills!$D58="",Bills!$E58="",Bills!$F58=""),"",IF(Bills!$E58="Monthly",Bills!$D58,IF(Bills!$E58="Weekly",Bills!$D58*(INT((EOMONTH(I$5,0)-Bills!$F58)/7)-INT((I$5-1-Bills!$F58)/7)),IF(Bills!$E58="Quarterly",IF(MOD(((YEAR(I$5)-YEAR(Bills!$F58))*12+MONTH(I$5)-MONTH(Bills!$F58)),3)=0,Bills!$D58,0),IF(Bills!$E58="Yearly",IF(MOD(((YEAR(I$5)-YEAR(Bills!$F58))*12+MONTH(I$5)-MONTH(Bills!$F58)),12)=0,Bills!$D58,0),"")))))</f>
        <v/>
      </c>
      <c r="J60" s="32">
        <f>IF(OR($A60="",Bills!$D58="",Bills!$E58="",Bills!$F58=""),"",IF(Bills!$E58="Monthly",Bills!$D58,IF(Bills!$E58="Weekly",Bills!$D58*(INT((EOMONTH(J$5,0)-Bills!$F58)/7)-INT((J$5-1-Bills!$F58)/7)),IF(Bills!$E58="Quarterly",IF(MOD(((YEAR(J$5)-YEAR(Bills!$F58))*12+MONTH(J$5)-MONTH(Bills!$F58)),3)=0,Bills!$D58,0),IF(Bills!$E58="Yearly",IF(MOD(((YEAR(J$5)-YEAR(Bills!$F58))*12+MONTH(J$5)-MONTH(Bills!$F58)),12)=0,Bills!$D58,0),"")))))</f>
        <v/>
      </c>
      <c r="K60" s="32">
        <f>IF(OR($A60="",Bills!$D58="",Bills!$E58="",Bills!$F58=""),"",IF(Bills!$E58="Monthly",Bills!$D58,IF(Bills!$E58="Weekly",Bills!$D58*(INT((EOMONTH(K$5,0)-Bills!$F58)/7)-INT((K$5-1-Bills!$F58)/7)),IF(Bills!$E58="Quarterly",IF(MOD(((YEAR(K$5)-YEAR(Bills!$F58))*12+MONTH(K$5)-MONTH(Bills!$F58)),3)=0,Bills!$D58,0),IF(Bills!$E58="Yearly",IF(MOD(((YEAR(K$5)-YEAR(Bills!$F58))*12+MONTH(K$5)-MONTH(Bills!$F58)),12)=0,Bills!$D58,0),"")))))</f>
        <v/>
      </c>
      <c r="L60" s="32">
        <f>IF(OR($A60="",Bills!$D58="",Bills!$E58="",Bills!$F58=""),"",IF(Bills!$E58="Monthly",Bills!$D58,IF(Bills!$E58="Weekly",Bills!$D58*(INT((EOMONTH(L$5,0)-Bills!$F58)/7)-INT((L$5-1-Bills!$F58)/7)),IF(Bills!$E58="Quarterly",IF(MOD(((YEAR(L$5)-YEAR(Bills!$F58))*12+MONTH(L$5)-MONTH(Bills!$F58)),3)=0,Bills!$D58,0),IF(Bills!$E58="Yearly",IF(MOD(((YEAR(L$5)-YEAR(Bills!$F58))*12+MONTH(L$5)-MONTH(Bills!$F58)),12)=0,Bills!$D58,0),"")))))</f>
        <v/>
      </c>
      <c r="M60" s="32">
        <f>IF(OR($A60="",Bills!$D58="",Bills!$E58="",Bills!$F58=""),"",IF(Bills!$E58="Monthly",Bills!$D58,IF(Bills!$E58="Weekly",Bills!$D58*(INT((EOMONTH(M$5,0)-Bills!$F58)/7)-INT((M$5-1-Bills!$F58)/7)),IF(Bills!$E58="Quarterly",IF(MOD(((YEAR(M$5)-YEAR(Bills!$F58))*12+MONTH(M$5)-MONTH(Bills!$F58)),3)=0,Bills!$D58,0),IF(Bills!$E58="Yearly",IF(MOD(((YEAR(M$5)-YEAR(Bills!$F58))*12+MONTH(M$5)-MONTH(Bills!$F58)),12)=0,Bills!$D58,0),"")))))</f>
        <v/>
      </c>
      <c r="N60" s="33">
        <f>IF($A60="","",SUM(B60:M60))</f>
        <v/>
      </c>
    </row>
    <row r="61">
      <c r="A61" s="21">
        <f>IF(Bills!A59="","",Bills!A59)</f>
        <v/>
      </c>
      <c r="B61" s="32">
        <f>IF(OR($A61="",Bills!$D59="",Bills!$E59="",Bills!$F59=""),"",IF(Bills!$E59="Monthly",Bills!$D59,IF(Bills!$E59="Weekly",Bills!$D59*(INT((EOMONTH(B$5,0)-Bills!$F59)/7)-INT((B$5-1-Bills!$F59)/7)),IF(Bills!$E59="Quarterly",IF(MOD(((YEAR(B$5)-YEAR(Bills!$F59))*12+MONTH(B$5)-MONTH(Bills!$F59)),3)=0,Bills!$D59,0),IF(Bills!$E59="Yearly",IF(MOD(((YEAR(B$5)-YEAR(Bills!$F59))*12+MONTH(B$5)-MONTH(Bills!$F59)),12)=0,Bills!$D59,0),"")))))</f>
        <v/>
      </c>
      <c r="C61" s="32">
        <f>IF(OR($A61="",Bills!$D59="",Bills!$E59="",Bills!$F59=""),"",IF(Bills!$E59="Monthly",Bills!$D59,IF(Bills!$E59="Weekly",Bills!$D59*(INT((EOMONTH(C$5,0)-Bills!$F59)/7)-INT((C$5-1-Bills!$F59)/7)),IF(Bills!$E59="Quarterly",IF(MOD(((YEAR(C$5)-YEAR(Bills!$F59))*12+MONTH(C$5)-MONTH(Bills!$F59)),3)=0,Bills!$D59,0),IF(Bills!$E59="Yearly",IF(MOD(((YEAR(C$5)-YEAR(Bills!$F59))*12+MONTH(C$5)-MONTH(Bills!$F59)),12)=0,Bills!$D59,0),"")))))</f>
        <v/>
      </c>
      <c r="D61" s="32">
        <f>IF(OR($A61="",Bills!$D59="",Bills!$E59="",Bills!$F59=""),"",IF(Bills!$E59="Monthly",Bills!$D59,IF(Bills!$E59="Weekly",Bills!$D59*(INT((EOMONTH(D$5,0)-Bills!$F59)/7)-INT((D$5-1-Bills!$F59)/7)),IF(Bills!$E59="Quarterly",IF(MOD(((YEAR(D$5)-YEAR(Bills!$F59))*12+MONTH(D$5)-MONTH(Bills!$F59)),3)=0,Bills!$D59,0),IF(Bills!$E59="Yearly",IF(MOD(((YEAR(D$5)-YEAR(Bills!$F59))*12+MONTH(D$5)-MONTH(Bills!$F59)),12)=0,Bills!$D59,0),"")))))</f>
        <v/>
      </c>
      <c r="E61" s="32">
        <f>IF(OR($A61="",Bills!$D59="",Bills!$E59="",Bills!$F59=""),"",IF(Bills!$E59="Monthly",Bills!$D59,IF(Bills!$E59="Weekly",Bills!$D59*(INT((EOMONTH(E$5,0)-Bills!$F59)/7)-INT((E$5-1-Bills!$F59)/7)),IF(Bills!$E59="Quarterly",IF(MOD(((YEAR(E$5)-YEAR(Bills!$F59))*12+MONTH(E$5)-MONTH(Bills!$F59)),3)=0,Bills!$D59,0),IF(Bills!$E59="Yearly",IF(MOD(((YEAR(E$5)-YEAR(Bills!$F59))*12+MONTH(E$5)-MONTH(Bills!$F59)),12)=0,Bills!$D59,0),"")))))</f>
        <v/>
      </c>
      <c r="F61" s="32">
        <f>IF(OR($A61="",Bills!$D59="",Bills!$E59="",Bills!$F59=""),"",IF(Bills!$E59="Monthly",Bills!$D59,IF(Bills!$E59="Weekly",Bills!$D59*(INT((EOMONTH(F$5,0)-Bills!$F59)/7)-INT((F$5-1-Bills!$F59)/7)),IF(Bills!$E59="Quarterly",IF(MOD(((YEAR(F$5)-YEAR(Bills!$F59))*12+MONTH(F$5)-MONTH(Bills!$F59)),3)=0,Bills!$D59,0),IF(Bills!$E59="Yearly",IF(MOD(((YEAR(F$5)-YEAR(Bills!$F59))*12+MONTH(F$5)-MONTH(Bills!$F59)),12)=0,Bills!$D59,0),"")))))</f>
        <v/>
      </c>
      <c r="G61" s="32">
        <f>IF(OR($A61="",Bills!$D59="",Bills!$E59="",Bills!$F59=""),"",IF(Bills!$E59="Monthly",Bills!$D59,IF(Bills!$E59="Weekly",Bills!$D59*(INT((EOMONTH(G$5,0)-Bills!$F59)/7)-INT((G$5-1-Bills!$F59)/7)),IF(Bills!$E59="Quarterly",IF(MOD(((YEAR(G$5)-YEAR(Bills!$F59))*12+MONTH(G$5)-MONTH(Bills!$F59)),3)=0,Bills!$D59,0),IF(Bills!$E59="Yearly",IF(MOD(((YEAR(G$5)-YEAR(Bills!$F59))*12+MONTH(G$5)-MONTH(Bills!$F59)),12)=0,Bills!$D59,0),"")))))</f>
        <v/>
      </c>
      <c r="H61" s="32">
        <f>IF(OR($A61="",Bills!$D59="",Bills!$E59="",Bills!$F59=""),"",IF(Bills!$E59="Monthly",Bills!$D59,IF(Bills!$E59="Weekly",Bills!$D59*(INT((EOMONTH(H$5,0)-Bills!$F59)/7)-INT((H$5-1-Bills!$F59)/7)),IF(Bills!$E59="Quarterly",IF(MOD(((YEAR(H$5)-YEAR(Bills!$F59))*12+MONTH(H$5)-MONTH(Bills!$F59)),3)=0,Bills!$D59,0),IF(Bills!$E59="Yearly",IF(MOD(((YEAR(H$5)-YEAR(Bills!$F59))*12+MONTH(H$5)-MONTH(Bills!$F59)),12)=0,Bills!$D59,0),"")))))</f>
        <v/>
      </c>
      <c r="I61" s="32">
        <f>IF(OR($A61="",Bills!$D59="",Bills!$E59="",Bills!$F59=""),"",IF(Bills!$E59="Monthly",Bills!$D59,IF(Bills!$E59="Weekly",Bills!$D59*(INT((EOMONTH(I$5,0)-Bills!$F59)/7)-INT((I$5-1-Bills!$F59)/7)),IF(Bills!$E59="Quarterly",IF(MOD(((YEAR(I$5)-YEAR(Bills!$F59))*12+MONTH(I$5)-MONTH(Bills!$F59)),3)=0,Bills!$D59,0),IF(Bills!$E59="Yearly",IF(MOD(((YEAR(I$5)-YEAR(Bills!$F59))*12+MONTH(I$5)-MONTH(Bills!$F59)),12)=0,Bills!$D59,0),"")))))</f>
        <v/>
      </c>
      <c r="J61" s="32">
        <f>IF(OR($A61="",Bills!$D59="",Bills!$E59="",Bills!$F59=""),"",IF(Bills!$E59="Monthly",Bills!$D59,IF(Bills!$E59="Weekly",Bills!$D59*(INT((EOMONTH(J$5,0)-Bills!$F59)/7)-INT((J$5-1-Bills!$F59)/7)),IF(Bills!$E59="Quarterly",IF(MOD(((YEAR(J$5)-YEAR(Bills!$F59))*12+MONTH(J$5)-MONTH(Bills!$F59)),3)=0,Bills!$D59,0),IF(Bills!$E59="Yearly",IF(MOD(((YEAR(J$5)-YEAR(Bills!$F59))*12+MONTH(J$5)-MONTH(Bills!$F59)),12)=0,Bills!$D59,0),"")))))</f>
        <v/>
      </c>
      <c r="K61" s="32">
        <f>IF(OR($A61="",Bills!$D59="",Bills!$E59="",Bills!$F59=""),"",IF(Bills!$E59="Monthly",Bills!$D59,IF(Bills!$E59="Weekly",Bills!$D59*(INT((EOMONTH(K$5,0)-Bills!$F59)/7)-INT((K$5-1-Bills!$F59)/7)),IF(Bills!$E59="Quarterly",IF(MOD(((YEAR(K$5)-YEAR(Bills!$F59))*12+MONTH(K$5)-MONTH(Bills!$F59)),3)=0,Bills!$D59,0),IF(Bills!$E59="Yearly",IF(MOD(((YEAR(K$5)-YEAR(Bills!$F59))*12+MONTH(K$5)-MONTH(Bills!$F59)),12)=0,Bills!$D59,0),"")))))</f>
        <v/>
      </c>
      <c r="L61" s="32">
        <f>IF(OR($A61="",Bills!$D59="",Bills!$E59="",Bills!$F59=""),"",IF(Bills!$E59="Monthly",Bills!$D59,IF(Bills!$E59="Weekly",Bills!$D59*(INT((EOMONTH(L$5,0)-Bills!$F59)/7)-INT((L$5-1-Bills!$F59)/7)),IF(Bills!$E59="Quarterly",IF(MOD(((YEAR(L$5)-YEAR(Bills!$F59))*12+MONTH(L$5)-MONTH(Bills!$F59)),3)=0,Bills!$D59,0),IF(Bills!$E59="Yearly",IF(MOD(((YEAR(L$5)-YEAR(Bills!$F59))*12+MONTH(L$5)-MONTH(Bills!$F59)),12)=0,Bills!$D59,0),"")))))</f>
        <v/>
      </c>
      <c r="M61" s="32">
        <f>IF(OR($A61="",Bills!$D59="",Bills!$E59="",Bills!$F59=""),"",IF(Bills!$E59="Monthly",Bills!$D59,IF(Bills!$E59="Weekly",Bills!$D59*(INT((EOMONTH(M$5,0)-Bills!$F59)/7)-INT((M$5-1-Bills!$F59)/7)),IF(Bills!$E59="Quarterly",IF(MOD(((YEAR(M$5)-YEAR(Bills!$F59))*12+MONTH(M$5)-MONTH(Bills!$F59)),3)=0,Bills!$D59,0),IF(Bills!$E59="Yearly",IF(MOD(((YEAR(M$5)-YEAR(Bills!$F59))*12+MONTH(M$5)-MONTH(Bills!$F59)),12)=0,Bills!$D59,0),"")))))</f>
        <v/>
      </c>
      <c r="N61" s="33">
        <f>IF($A61="","",SUM(B61:M61))</f>
        <v/>
      </c>
    </row>
    <row r="62">
      <c r="A62" s="21">
        <f>IF(Bills!A60="","",Bills!A60)</f>
        <v/>
      </c>
      <c r="B62" s="32">
        <f>IF(OR($A62="",Bills!$D60="",Bills!$E60="",Bills!$F60=""),"",IF(Bills!$E60="Monthly",Bills!$D60,IF(Bills!$E60="Weekly",Bills!$D60*(INT((EOMONTH(B$5,0)-Bills!$F60)/7)-INT((B$5-1-Bills!$F60)/7)),IF(Bills!$E60="Quarterly",IF(MOD(((YEAR(B$5)-YEAR(Bills!$F60))*12+MONTH(B$5)-MONTH(Bills!$F60)),3)=0,Bills!$D60,0),IF(Bills!$E60="Yearly",IF(MOD(((YEAR(B$5)-YEAR(Bills!$F60))*12+MONTH(B$5)-MONTH(Bills!$F60)),12)=0,Bills!$D60,0),"")))))</f>
        <v/>
      </c>
      <c r="C62" s="32">
        <f>IF(OR($A62="",Bills!$D60="",Bills!$E60="",Bills!$F60=""),"",IF(Bills!$E60="Monthly",Bills!$D60,IF(Bills!$E60="Weekly",Bills!$D60*(INT((EOMONTH(C$5,0)-Bills!$F60)/7)-INT((C$5-1-Bills!$F60)/7)),IF(Bills!$E60="Quarterly",IF(MOD(((YEAR(C$5)-YEAR(Bills!$F60))*12+MONTH(C$5)-MONTH(Bills!$F60)),3)=0,Bills!$D60,0),IF(Bills!$E60="Yearly",IF(MOD(((YEAR(C$5)-YEAR(Bills!$F60))*12+MONTH(C$5)-MONTH(Bills!$F60)),12)=0,Bills!$D60,0),"")))))</f>
        <v/>
      </c>
      <c r="D62" s="32">
        <f>IF(OR($A62="",Bills!$D60="",Bills!$E60="",Bills!$F60=""),"",IF(Bills!$E60="Monthly",Bills!$D60,IF(Bills!$E60="Weekly",Bills!$D60*(INT((EOMONTH(D$5,0)-Bills!$F60)/7)-INT((D$5-1-Bills!$F60)/7)),IF(Bills!$E60="Quarterly",IF(MOD(((YEAR(D$5)-YEAR(Bills!$F60))*12+MONTH(D$5)-MONTH(Bills!$F60)),3)=0,Bills!$D60,0),IF(Bills!$E60="Yearly",IF(MOD(((YEAR(D$5)-YEAR(Bills!$F60))*12+MONTH(D$5)-MONTH(Bills!$F60)),12)=0,Bills!$D60,0),"")))))</f>
        <v/>
      </c>
      <c r="E62" s="32">
        <f>IF(OR($A62="",Bills!$D60="",Bills!$E60="",Bills!$F60=""),"",IF(Bills!$E60="Monthly",Bills!$D60,IF(Bills!$E60="Weekly",Bills!$D60*(INT((EOMONTH(E$5,0)-Bills!$F60)/7)-INT((E$5-1-Bills!$F60)/7)),IF(Bills!$E60="Quarterly",IF(MOD(((YEAR(E$5)-YEAR(Bills!$F60))*12+MONTH(E$5)-MONTH(Bills!$F60)),3)=0,Bills!$D60,0),IF(Bills!$E60="Yearly",IF(MOD(((YEAR(E$5)-YEAR(Bills!$F60))*12+MONTH(E$5)-MONTH(Bills!$F60)),12)=0,Bills!$D60,0),"")))))</f>
        <v/>
      </c>
      <c r="F62" s="32">
        <f>IF(OR($A62="",Bills!$D60="",Bills!$E60="",Bills!$F60=""),"",IF(Bills!$E60="Monthly",Bills!$D60,IF(Bills!$E60="Weekly",Bills!$D60*(INT((EOMONTH(F$5,0)-Bills!$F60)/7)-INT((F$5-1-Bills!$F60)/7)),IF(Bills!$E60="Quarterly",IF(MOD(((YEAR(F$5)-YEAR(Bills!$F60))*12+MONTH(F$5)-MONTH(Bills!$F60)),3)=0,Bills!$D60,0),IF(Bills!$E60="Yearly",IF(MOD(((YEAR(F$5)-YEAR(Bills!$F60))*12+MONTH(F$5)-MONTH(Bills!$F60)),12)=0,Bills!$D60,0),"")))))</f>
        <v/>
      </c>
      <c r="G62" s="32">
        <f>IF(OR($A62="",Bills!$D60="",Bills!$E60="",Bills!$F60=""),"",IF(Bills!$E60="Monthly",Bills!$D60,IF(Bills!$E60="Weekly",Bills!$D60*(INT((EOMONTH(G$5,0)-Bills!$F60)/7)-INT((G$5-1-Bills!$F60)/7)),IF(Bills!$E60="Quarterly",IF(MOD(((YEAR(G$5)-YEAR(Bills!$F60))*12+MONTH(G$5)-MONTH(Bills!$F60)),3)=0,Bills!$D60,0),IF(Bills!$E60="Yearly",IF(MOD(((YEAR(G$5)-YEAR(Bills!$F60))*12+MONTH(G$5)-MONTH(Bills!$F60)),12)=0,Bills!$D60,0),"")))))</f>
        <v/>
      </c>
      <c r="H62" s="32">
        <f>IF(OR($A62="",Bills!$D60="",Bills!$E60="",Bills!$F60=""),"",IF(Bills!$E60="Monthly",Bills!$D60,IF(Bills!$E60="Weekly",Bills!$D60*(INT((EOMONTH(H$5,0)-Bills!$F60)/7)-INT((H$5-1-Bills!$F60)/7)),IF(Bills!$E60="Quarterly",IF(MOD(((YEAR(H$5)-YEAR(Bills!$F60))*12+MONTH(H$5)-MONTH(Bills!$F60)),3)=0,Bills!$D60,0),IF(Bills!$E60="Yearly",IF(MOD(((YEAR(H$5)-YEAR(Bills!$F60))*12+MONTH(H$5)-MONTH(Bills!$F60)),12)=0,Bills!$D60,0),"")))))</f>
        <v/>
      </c>
      <c r="I62" s="32">
        <f>IF(OR($A62="",Bills!$D60="",Bills!$E60="",Bills!$F60=""),"",IF(Bills!$E60="Monthly",Bills!$D60,IF(Bills!$E60="Weekly",Bills!$D60*(INT((EOMONTH(I$5,0)-Bills!$F60)/7)-INT((I$5-1-Bills!$F60)/7)),IF(Bills!$E60="Quarterly",IF(MOD(((YEAR(I$5)-YEAR(Bills!$F60))*12+MONTH(I$5)-MONTH(Bills!$F60)),3)=0,Bills!$D60,0),IF(Bills!$E60="Yearly",IF(MOD(((YEAR(I$5)-YEAR(Bills!$F60))*12+MONTH(I$5)-MONTH(Bills!$F60)),12)=0,Bills!$D60,0),"")))))</f>
        <v/>
      </c>
      <c r="J62" s="32">
        <f>IF(OR($A62="",Bills!$D60="",Bills!$E60="",Bills!$F60=""),"",IF(Bills!$E60="Monthly",Bills!$D60,IF(Bills!$E60="Weekly",Bills!$D60*(INT((EOMONTH(J$5,0)-Bills!$F60)/7)-INT((J$5-1-Bills!$F60)/7)),IF(Bills!$E60="Quarterly",IF(MOD(((YEAR(J$5)-YEAR(Bills!$F60))*12+MONTH(J$5)-MONTH(Bills!$F60)),3)=0,Bills!$D60,0),IF(Bills!$E60="Yearly",IF(MOD(((YEAR(J$5)-YEAR(Bills!$F60))*12+MONTH(J$5)-MONTH(Bills!$F60)),12)=0,Bills!$D60,0),"")))))</f>
        <v/>
      </c>
      <c r="K62" s="32">
        <f>IF(OR($A62="",Bills!$D60="",Bills!$E60="",Bills!$F60=""),"",IF(Bills!$E60="Monthly",Bills!$D60,IF(Bills!$E60="Weekly",Bills!$D60*(INT((EOMONTH(K$5,0)-Bills!$F60)/7)-INT((K$5-1-Bills!$F60)/7)),IF(Bills!$E60="Quarterly",IF(MOD(((YEAR(K$5)-YEAR(Bills!$F60))*12+MONTH(K$5)-MONTH(Bills!$F60)),3)=0,Bills!$D60,0),IF(Bills!$E60="Yearly",IF(MOD(((YEAR(K$5)-YEAR(Bills!$F60))*12+MONTH(K$5)-MONTH(Bills!$F60)),12)=0,Bills!$D60,0),"")))))</f>
        <v/>
      </c>
      <c r="L62" s="32">
        <f>IF(OR($A62="",Bills!$D60="",Bills!$E60="",Bills!$F60=""),"",IF(Bills!$E60="Monthly",Bills!$D60,IF(Bills!$E60="Weekly",Bills!$D60*(INT((EOMONTH(L$5,0)-Bills!$F60)/7)-INT((L$5-1-Bills!$F60)/7)),IF(Bills!$E60="Quarterly",IF(MOD(((YEAR(L$5)-YEAR(Bills!$F60))*12+MONTH(L$5)-MONTH(Bills!$F60)),3)=0,Bills!$D60,0),IF(Bills!$E60="Yearly",IF(MOD(((YEAR(L$5)-YEAR(Bills!$F60))*12+MONTH(L$5)-MONTH(Bills!$F60)),12)=0,Bills!$D60,0),"")))))</f>
        <v/>
      </c>
      <c r="M62" s="32">
        <f>IF(OR($A62="",Bills!$D60="",Bills!$E60="",Bills!$F60=""),"",IF(Bills!$E60="Monthly",Bills!$D60,IF(Bills!$E60="Weekly",Bills!$D60*(INT((EOMONTH(M$5,0)-Bills!$F60)/7)-INT((M$5-1-Bills!$F60)/7)),IF(Bills!$E60="Quarterly",IF(MOD(((YEAR(M$5)-YEAR(Bills!$F60))*12+MONTH(M$5)-MONTH(Bills!$F60)),3)=0,Bills!$D60,0),IF(Bills!$E60="Yearly",IF(MOD(((YEAR(M$5)-YEAR(Bills!$F60))*12+MONTH(M$5)-MONTH(Bills!$F60)),12)=0,Bills!$D60,0),"")))))</f>
        <v/>
      </c>
      <c r="N62" s="33">
        <f>IF($A62="","",SUM(B62:M62))</f>
        <v/>
      </c>
    </row>
    <row r="63">
      <c r="A63" s="21">
        <f>IF(Bills!A61="","",Bills!A61)</f>
        <v/>
      </c>
      <c r="B63" s="32">
        <f>IF(OR($A63="",Bills!$D61="",Bills!$E61="",Bills!$F61=""),"",IF(Bills!$E61="Monthly",Bills!$D61,IF(Bills!$E61="Weekly",Bills!$D61*(INT((EOMONTH(B$5,0)-Bills!$F61)/7)-INT((B$5-1-Bills!$F61)/7)),IF(Bills!$E61="Quarterly",IF(MOD(((YEAR(B$5)-YEAR(Bills!$F61))*12+MONTH(B$5)-MONTH(Bills!$F61)),3)=0,Bills!$D61,0),IF(Bills!$E61="Yearly",IF(MOD(((YEAR(B$5)-YEAR(Bills!$F61))*12+MONTH(B$5)-MONTH(Bills!$F61)),12)=0,Bills!$D61,0),"")))))</f>
        <v/>
      </c>
      <c r="C63" s="32">
        <f>IF(OR($A63="",Bills!$D61="",Bills!$E61="",Bills!$F61=""),"",IF(Bills!$E61="Monthly",Bills!$D61,IF(Bills!$E61="Weekly",Bills!$D61*(INT((EOMONTH(C$5,0)-Bills!$F61)/7)-INT((C$5-1-Bills!$F61)/7)),IF(Bills!$E61="Quarterly",IF(MOD(((YEAR(C$5)-YEAR(Bills!$F61))*12+MONTH(C$5)-MONTH(Bills!$F61)),3)=0,Bills!$D61,0),IF(Bills!$E61="Yearly",IF(MOD(((YEAR(C$5)-YEAR(Bills!$F61))*12+MONTH(C$5)-MONTH(Bills!$F61)),12)=0,Bills!$D61,0),"")))))</f>
        <v/>
      </c>
      <c r="D63" s="32">
        <f>IF(OR($A63="",Bills!$D61="",Bills!$E61="",Bills!$F61=""),"",IF(Bills!$E61="Monthly",Bills!$D61,IF(Bills!$E61="Weekly",Bills!$D61*(INT((EOMONTH(D$5,0)-Bills!$F61)/7)-INT((D$5-1-Bills!$F61)/7)),IF(Bills!$E61="Quarterly",IF(MOD(((YEAR(D$5)-YEAR(Bills!$F61))*12+MONTH(D$5)-MONTH(Bills!$F61)),3)=0,Bills!$D61,0),IF(Bills!$E61="Yearly",IF(MOD(((YEAR(D$5)-YEAR(Bills!$F61))*12+MONTH(D$5)-MONTH(Bills!$F61)),12)=0,Bills!$D61,0),"")))))</f>
        <v/>
      </c>
      <c r="E63" s="32">
        <f>IF(OR($A63="",Bills!$D61="",Bills!$E61="",Bills!$F61=""),"",IF(Bills!$E61="Monthly",Bills!$D61,IF(Bills!$E61="Weekly",Bills!$D61*(INT((EOMONTH(E$5,0)-Bills!$F61)/7)-INT((E$5-1-Bills!$F61)/7)),IF(Bills!$E61="Quarterly",IF(MOD(((YEAR(E$5)-YEAR(Bills!$F61))*12+MONTH(E$5)-MONTH(Bills!$F61)),3)=0,Bills!$D61,0),IF(Bills!$E61="Yearly",IF(MOD(((YEAR(E$5)-YEAR(Bills!$F61))*12+MONTH(E$5)-MONTH(Bills!$F61)),12)=0,Bills!$D61,0),"")))))</f>
        <v/>
      </c>
      <c r="F63" s="32">
        <f>IF(OR($A63="",Bills!$D61="",Bills!$E61="",Bills!$F61=""),"",IF(Bills!$E61="Monthly",Bills!$D61,IF(Bills!$E61="Weekly",Bills!$D61*(INT((EOMONTH(F$5,0)-Bills!$F61)/7)-INT((F$5-1-Bills!$F61)/7)),IF(Bills!$E61="Quarterly",IF(MOD(((YEAR(F$5)-YEAR(Bills!$F61))*12+MONTH(F$5)-MONTH(Bills!$F61)),3)=0,Bills!$D61,0),IF(Bills!$E61="Yearly",IF(MOD(((YEAR(F$5)-YEAR(Bills!$F61))*12+MONTH(F$5)-MONTH(Bills!$F61)),12)=0,Bills!$D61,0),"")))))</f>
        <v/>
      </c>
      <c r="G63" s="32">
        <f>IF(OR($A63="",Bills!$D61="",Bills!$E61="",Bills!$F61=""),"",IF(Bills!$E61="Monthly",Bills!$D61,IF(Bills!$E61="Weekly",Bills!$D61*(INT((EOMONTH(G$5,0)-Bills!$F61)/7)-INT((G$5-1-Bills!$F61)/7)),IF(Bills!$E61="Quarterly",IF(MOD(((YEAR(G$5)-YEAR(Bills!$F61))*12+MONTH(G$5)-MONTH(Bills!$F61)),3)=0,Bills!$D61,0),IF(Bills!$E61="Yearly",IF(MOD(((YEAR(G$5)-YEAR(Bills!$F61))*12+MONTH(G$5)-MONTH(Bills!$F61)),12)=0,Bills!$D61,0),"")))))</f>
        <v/>
      </c>
      <c r="H63" s="32">
        <f>IF(OR($A63="",Bills!$D61="",Bills!$E61="",Bills!$F61=""),"",IF(Bills!$E61="Monthly",Bills!$D61,IF(Bills!$E61="Weekly",Bills!$D61*(INT((EOMONTH(H$5,0)-Bills!$F61)/7)-INT((H$5-1-Bills!$F61)/7)),IF(Bills!$E61="Quarterly",IF(MOD(((YEAR(H$5)-YEAR(Bills!$F61))*12+MONTH(H$5)-MONTH(Bills!$F61)),3)=0,Bills!$D61,0),IF(Bills!$E61="Yearly",IF(MOD(((YEAR(H$5)-YEAR(Bills!$F61))*12+MONTH(H$5)-MONTH(Bills!$F61)),12)=0,Bills!$D61,0),"")))))</f>
        <v/>
      </c>
      <c r="I63" s="32">
        <f>IF(OR($A63="",Bills!$D61="",Bills!$E61="",Bills!$F61=""),"",IF(Bills!$E61="Monthly",Bills!$D61,IF(Bills!$E61="Weekly",Bills!$D61*(INT((EOMONTH(I$5,0)-Bills!$F61)/7)-INT((I$5-1-Bills!$F61)/7)),IF(Bills!$E61="Quarterly",IF(MOD(((YEAR(I$5)-YEAR(Bills!$F61))*12+MONTH(I$5)-MONTH(Bills!$F61)),3)=0,Bills!$D61,0),IF(Bills!$E61="Yearly",IF(MOD(((YEAR(I$5)-YEAR(Bills!$F61))*12+MONTH(I$5)-MONTH(Bills!$F61)),12)=0,Bills!$D61,0),"")))))</f>
        <v/>
      </c>
      <c r="J63" s="32">
        <f>IF(OR($A63="",Bills!$D61="",Bills!$E61="",Bills!$F61=""),"",IF(Bills!$E61="Monthly",Bills!$D61,IF(Bills!$E61="Weekly",Bills!$D61*(INT((EOMONTH(J$5,0)-Bills!$F61)/7)-INT((J$5-1-Bills!$F61)/7)),IF(Bills!$E61="Quarterly",IF(MOD(((YEAR(J$5)-YEAR(Bills!$F61))*12+MONTH(J$5)-MONTH(Bills!$F61)),3)=0,Bills!$D61,0),IF(Bills!$E61="Yearly",IF(MOD(((YEAR(J$5)-YEAR(Bills!$F61))*12+MONTH(J$5)-MONTH(Bills!$F61)),12)=0,Bills!$D61,0),"")))))</f>
        <v/>
      </c>
      <c r="K63" s="32">
        <f>IF(OR($A63="",Bills!$D61="",Bills!$E61="",Bills!$F61=""),"",IF(Bills!$E61="Monthly",Bills!$D61,IF(Bills!$E61="Weekly",Bills!$D61*(INT((EOMONTH(K$5,0)-Bills!$F61)/7)-INT((K$5-1-Bills!$F61)/7)),IF(Bills!$E61="Quarterly",IF(MOD(((YEAR(K$5)-YEAR(Bills!$F61))*12+MONTH(K$5)-MONTH(Bills!$F61)),3)=0,Bills!$D61,0),IF(Bills!$E61="Yearly",IF(MOD(((YEAR(K$5)-YEAR(Bills!$F61))*12+MONTH(K$5)-MONTH(Bills!$F61)),12)=0,Bills!$D61,0),"")))))</f>
        <v/>
      </c>
      <c r="L63" s="32">
        <f>IF(OR($A63="",Bills!$D61="",Bills!$E61="",Bills!$F61=""),"",IF(Bills!$E61="Monthly",Bills!$D61,IF(Bills!$E61="Weekly",Bills!$D61*(INT((EOMONTH(L$5,0)-Bills!$F61)/7)-INT((L$5-1-Bills!$F61)/7)),IF(Bills!$E61="Quarterly",IF(MOD(((YEAR(L$5)-YEAR(Bills!$F61))*12+MONTH(L$5)-MONTH(Bills!$F61)),3)=0,Bills!$D61,0),IF(Bills!$E61="Yearly",IF(MOD(((YEAR(L$5)-YEAR(Bills!$F61))*12+MONTH(L$5)-MONTH(Bills!$F61)),12)=0,Bills!$D61,0),"")))))</f>
        <v/>
      </c>
      <c r="M63" s="32">
        <f>IF(OR($A63="",Bills!$D61="",Bills!$E61="",Bills!$F61=""),"",IF(Bills!$E61="Monthly",Bills!$D61,IF(Bills!$E61="Weekly",Bills!$D61*(INT((EOMONTH(M$5,0)-Bills!$F61)/7)-INT((M$5-1-Bills!$F61)/7)),IF(Bills!$E61="Quarterly",IF(MOD(((YEAR(M$5)-YEAR(Bills!$F61))*12+MONTH(M$5)-MONTH(Bills!$F61)),3)=0,Bills!$D61,0),IF(Bills!$E61="Yearly",IF(MOD(((YEAR(M$5)-YEAR(Bills!$F61))*12+MONTH(M$5)-MONTH(Bills!$F61)),12)=0,Bills!$D61,0),"")))))</f>
        <v/>
      </c>
      <c r="N63" s="33">
        <f>IF($A63="","",SUM(B63:M63))</f>
        <v/>
      </c>
    </row>
    <row r="64">
      <c r="A64" s="21">
        <f>IF(Bills!A62="","",Bills!A62)</f>
        <v/>
      </c>
      <c r="B64" s="32">
        <f>IF(OR($A64="",Bills!$D62="",Bills!$E62="",Bills!$F62=""),"",IF(Bills!$E62="Monthly",Bills!$D62,IF(Bills!$E62="Weekly",Bills!$D62*(INT((EOMONTH(B$5,0)-Bills!$F62)/7)-INT((B$5-1-Bills!$F62)/7)),IF(Bills!$E62="Quarterly",IF(MOD(((YEAR(B$5)-YEAR(Bills!$F62))*12+MONTH(B$5)-MONTH(Bills!$F62)),3)=0,Bills!$D62,0),IF(Bills!$E62="Yearly",IF(MOD(((YEAR(B$5)-YEAR(Bills!$F62))*12+MONTH(B$5)-MONTH(Bills!$F62)),12)=0,Bills!$D62,0),"")))))</f>
        <v/>
      </c>
      <c r="C64" s="32">
        <f>IF(OR($A64="",Bills!$D62="",Bills!$E62="",Bills!$F62=""),"",IF(Bills!$E62="Monthly",Bills!$D62,IF(Bills!$E62="Weekly",Bills!$D62*(INT((EOMONTH(C$5,0)-Bills!$F62)/7)-INT((C$5-1-Bills!$F62)/7)),IF(Bills!$E62="Quarterly",IF(MOD(((YEAR(C$5)-YEAR(Bills!$F62))*12+MONTH(C$5)-MONTH(Bills!$F62)),3)=0,Bills!$D62,0),IF(Bills!$E62="Yearly",IF(MOD(((YEAR(C$5)-YEAR(Bills!$F62))*12+MONTH(C$5)-MONTH(Bills!$F62)),12)=0,Bills!$D62,0),"")))))</f>
        <v/>
      </c>
      <c r="D64" s="32">
        <f>IF(OR($A64="",Bills!$D62="",Bills!$E62="",Bills!$F62=""),"",IF(Bills!$E62="Monthly",Bills!$D62,IF(Bills!$E62="Weekly",Bills!$D62*(INT((EOMONTH(D$5,0)-Bills!$F62)/7)-INT((D$5-1-Bills!$F62)/7)),IF(Bills!$E62="Quarterly",IF(MOD(((YEAR(D$5)-YEAR(Bills!$F62))*12+MONTH(D$5)-MONTH(Bills!$F62)),3)=0,Bills!$D62,0),IF(Bills!$E62="Yearly",IF(MOD(((YEAR(D$5)-YEAR(Bills!$F62))*12+MONTH(D$5)-MONTH(Bills!$F62)),12)=0,Bills!$D62,0),"")))))</f>
        <v/>
      </c>
      <c r="E64" s="32">
        <f>IF(OR($A64="",Bills!$D62="",Bills!$E62="",Bills!$F62=""),"",IF(Bills!$E62="Monthly",Bills!$D62,IF(Bills!$E62="Weekly",Bills!$D62*(INT((EOMONTH(E$5,0)-Bills!$F62)/7)-INT((E$5-1-Bills!$F62)/7)),IF(Bills!$E62="Quarterly",IF(MOD(((YEAR(E$5)-YEAR(Bills!$F62))*12+MONTH(E$5)-MONTH(Bills!$F62)),3)=0,Bills!$D62,0),IF(Bills!$E62="Yearly",IF(MOD(((YEAR(E$5)-YEAR(Bills!$F62))*12+MONTH(E$5)-MONTH(Bills!$F62)),12)=0,Bills!$D62,0),"")))))</f>
        <v/>
      </c>
      <c r="F64" s="32">
        <f>IF(OR($A64="",Bills!$D62="",Bills!$E62="",Bills!$F62=""),"",IF(Bills!$E62="Monthly",Bills!$D62,IF(Bills!$E62="Weekly",Bills!$D62*(INT((EOMONTH(F$5,0)-Bills!$F62)/7)-INT((F$5-1-Bills!$F62)/7)),IF(Bills!$E62="Quarterly",IF(MOD(((YEAR(F$5)-YEAR(Bills!$F62))*12+MONTH(F$5)-MONTH(Bills!$F62)),3)=0,Bills!$D62,0),IF(Bills!$E62="Yearly",IF(MOD(((YEAR(F$5)-YEAR(Bills!$F62))*12+MONTH(F$5)-MONTH(Bills!$F62)),12)=0,Bills!$D62,0),"")))))</f>
        <v/>
      </c>
      <c r="G64" s="32">
        <f>IF(OR($A64="",Bills!$D62="",Bills!$E62="",Bills!$F62=""),"",IF(Bills!$E62="Monthly",Bills!$D62,IF(Bills!$E62="Weekly",Bills!$D62*(INT((EOMONTH(G$5,0)-Bills!$F62)/7)-INT((G$5-1-Bills!$F62)/7)),IF(Bills!$E62="Quarterly",IF(MOD(((YEAR(G$5)-YEAR(Bills!$F62))*12+MONTH(G$5)-MONTH(Bills!$F62)),3)=0,Bills!$D62,0),IF(Bills!$E62="Yearly",IF(MOD(((YEAR(G$5)-YEAR(Bills!$F62))*12+MONTH(G$5)-MONTH(Bills!$F62)),12)=0,Bills!$D62,0),"")))))</f>
        <v/>
      </c>
      <c r="H64" s="32">
        <f>IF(OR($A64="",Bills!$D62="",Bills!$E62="",Bills!$F62=""),"",IF(Bills!$E62="Monthly",Bills!$D62,IF(Bills!$E62="Weekly",Bills!$D62*(INT((EOMONTH(H$5,0)-Bills!$F62)/7)-INT((H$5-1-Bills!$F62)/7)),IF(Bills!$E62="Quarterly",IF(MOD(((YEAR(H$5)-YEAR(Bills!$F62))*12+MONTH(H$5)-MONTH(Bills!$F62)),3)=0,Bills!$D62,0),IF(Bills!$E62="Yearly",IF(MOD(((YEAR(H$5)-YEAR(Bills!$F62))*12+MONTH(H$5)-MONTH(Bills!$F62)),12)=0,Bills!$D62,0),"")))))</f>
        <v/>
      </c>
      <c r="I64" s="32">
        <f>IF(OR($A64="",Bills!$D62="",Bills!$E62="",Bills!$F62=""),"",IF(Bills!$E62="Monthly",Bills!$D62,IF(Bills!$E62="Weekly",Bills!$D62*(INT((EOMONTH(I$5,0)-Bills!$F62)/7)-INT((I$5-1-Bills!$F62)/7)),IF(Bills!$E62="Quarterly",IF(MOD(((YEAR(I$5)-YEAR(Bills!$F62))*12+MONTH(I$5)-MONTH(Bills!$F62)),3)=0,Bills!$D62,0),IF(Bills!$E62="Yearly",IF(MOD(((YEAR(I$5)-YEAR(Bills!$F62))*12+MONTH(I$5)-MONTH(Bills!$F62)),12)=0,Bills!$D62,0),"")))))</f>
        <v/>
      </c>
      <c r="J64" s="32">
        <f>IF(OR($A64="",Bills!$D62="",Bills!$E62="",Bills!$F62=""),"",IF(Bills!$E62="Monthly",Bills!$D62,IF(Bills!$E62="Weekly",Bills!$D62*(INT((EOMONTH(J$5,0)-Bills!$F62)/7)-INT((J$5-1-Bills!$F62)/7)),IF(Bills!$E62="Quarterly",IF(MOD(((YEAR(J$5)-YEAR(Bills!$F62))*12+MONTH(J$5)-MONTH(Bills!$F62)),3)=0,Bills!$D62,0),IF(Bills!$E62="Yearly",IF(MOD(((YEAR(J$5)-YEAR(Bills!$F62))*12+MONTH(J$5)-MONTH(Bills!$F62)),12)=0,Bills!$D62,0),"")))))</f>
        <v/>
      </c>
      <c r="K64" s="32">
        <f>IF(OR($A64="",Bills!$D62="",Bills!$E62="",Bills!$F62=""),"",IF(Bills!$E62="Monthly",Bills!$D62,IF(Bills!$E62="Weekly",Bills!$D62*(INT((EOMONTH(K$5,0)-Bills!$F62)/7)-INT((K$5-1-Bills!$F62)/7)),IF(Bills!$E62="Quarterly",IF(MOD(((YEAR(K$5)-YEAR(Bills!$F62))*12+MONTH(K$5)-MONTH(Bills!$F62)),3)=0,Bills!$D62,0),IF(Bills!$E62="Yearly",IF(MOD(((YEAR(K$5)-YEAR(Bills!$F62))*12+MONTH(K$5)-MONTH(Bills!$F62)),12)=0,Bills!$D62,0),"")))))</f>
        <v/>
      </c>
      <c r="L64" s="32">
        <f>IF(OR($A64="",Bills!$D62="",Bills!$E62="",Bills!$F62=""),"",IF(Bills!$E62="Monthly",Bills!$D62,IF(Bills!$E62="Weekly",Bills!$D62*(INT((EOMONTH(L$5,0)-Bills!$F62)/7)-INT((L$5-1-Bills!$F62)/7)),IF(Bills!$E62="Quarterly",IF(MOD(((YEAR(L$5)-YEAR(Bills!$F62))*12+MONTH(L$5)-MONTH(Bills!$F62)),3)=0,Bills!$D62,0),IF(Bills!$E62="Yearly",IF(MOD(((YEAR(L$5)-YEAR(Bills!$F62))*12+MONTH(L$5)-MONTH(Bills!$F62)),12)=0,Bills!$D62,0),"")))))</f>
        <v/>
      </c>
      <c r="M64" s="32">
        <f>IF(OR($A64="",Bills!$D62="",Bills!$E62="",Bills!$F62=""),"",IF(Bills!$E62="Monthly",Bills!$D62,IF(Bills!$E62="Weekly",Bills!$D62*(INT((EOMONTH(M$5,0)-Bills!$F62)/7)-INT((M$5-1-Bills!$F62)/7)),IF(Bills!$E62="Quarterly",IF(MOD(((YEAR(M$5)-YEAR(Bills!$F62))*12+MONTH(M$5)-MONTH(Bills!$F62)),3)=0,Bills!$D62,0),IF(Bills!$E62="Yearly",IF(MOD(((YEAR(M$5)-YEAR(Bills!$F62))*12+MONTH(M$5)-MONTH(Bills!$F62)),12)=0,Bills!$D62,0),"")))))</f>
        <v/>
      </c>
      <c r="N64" s="33">
        <f>IF($A64="","",SUM(B64:M64))</f>
        <v/>
      </c>
    </row>
    <row r="65">
      <c r="A65" s="21">
        <f>IF(Bills!A63="","",Bills!A63)</f>
        <v/>
      </c>
      <c r="B65" s="32">
        <f>IF(OR($A65="",Bills!$D63="",Bills!$E63="",Bills!$F63=""),"",IF(Bills!$E63="Monthly",Bills!$D63,IF(Bills!$E63="Weekly",Bills!$D63*(INT((EOMONTH(B$5,0)-Bills!$F63)/7)-INT((B$5-1-Bills!$F63)/7)),IF(Bills!$E63="Quarterly",IF(MOD(((YEAR(B$5)-YEAR(Bills!$F63))*12+MONTH(B$5)-MONTH(Bills!$F63)),3)=0,Bills!$D63,0),IF(Bills!$E63="Yearly",IF(MOD(((YEAR(B$5)-YEAR(Bills!$F63))*12+MONTH(B$5)-MONTH(Bills!$F63)),12)=0,Bills!$D63,0),"")))))</f>
        <v/>
      </c>
      <c r="C65" s="32">
        <f>IF(OR($A65="",Bills!$D63="",Bills!$E63="",Bills!$F63=""),"",IF(Bills!$E63="Monthly",Bills!$D63,IF(Bills!$E63="Weekly",Bills!$D63*(INT((EOMONTH(C$5,0)-Bills!$F63)/7)-INT((C$5-1-Bills!$F63)/7)),IF(Bills!$E63="Quarterly",IF(MOD(((YEAR(C$5)-YEAR(Bills!$F63))*12+MONTH(C$5)-MONTH(Bills!$F63)),3)=0,Bills!$D63,0),IF(Bills!$E63="Yearly",IF(MOD(((YEAR(C$5)-YEAR(Bills!$F63))*12+MONTH(C$5)-MONTH(Bills!$F63)),12)=0,Bills!$D63,0),"")))))</f>
        <v/>
      </c>
      <c r="D65" s="32">
        <f>IF(OR($A65="",Bills!$D63="",Bills!$E63="",Bills!$F63=""),"",IF(Bills!$E63="Monthly",Bills!$D63,IF(Bills!$E63="Weekly",Bills!$D63*(INT((EOMONTH(D$5,0)-Bills!$F63)/7)-INT((D$5-1-Bills!$F63)/7)),IF(Bills!$E63="Quarterly",IF(MOD(((YEAR(D$5)-YEAR(Bills!$F63))*12+MONTH(D$5)-MONTH(Bills!$F63)),3)=0,Bills!$D63,0),IF(Bills!$E63="Yearly",IF(MOD(((YEAR(D$5)-YEAR(Bills!$F63))*12+MONTH(D$5)-MONTH(Bills!$F63)),12)=0,Bills!$D63,0),"")))))</f>
        <v/>
      </c>
      <c r="E65" s="32">
        <f>IF(OR($A65="",Bills!$D63="",Bills!$E63="",Bills!$F63=""),"",IF(Bills!$E63="Monthly",Bills!$D63,IF(Bills!$E63="Weekly",Bills!$D63*(INT((EOMONTH(E$5,0)-Bills!$F63)/7)-INT((E$5-1-Bills!$F63)/7)),IF(Bills!$E63="Quarterly",IF(MOD(((YEAR(E$5)-YEAR(Bills!$F63))*12+MONTH(E$5)-MONTH(Bills!$F63)),3)=0,Bills!$D63,0),IF(Bills!$E63="Yearly",IF(MOD(((YEAR(E$5)-YEAR(Bills!$F63))*12+MONTH(E$5)-MONTH(Bills!$F63)),12)=0,Bills!$D63,0),"")))))</f>
        <v/>
      </c>
      <c r="F65" s="32">
        <f>IF(OR($A65="",Bills!$D63="",Bills!$E63="",Bills!$F63=""),"",IF(Bills!$E63="Monthly",Bills!$D63,IF(Bills!$E63="Weekly",Bills!$D63*(INT((EOMONTH(F$5,0)-Bills!$F63)/7)-INT((F$5-1-Bills!$F63)/7)),IF(Bills!$E63="Quarterly",IF(MOD(((YEAR(F$5)-YEAR(Bills!$F63))*12+MONTH(F$5)-MONTH(Bills!$F63)),3)=0,Bills!$D63,0),IF(Bills!$E63="Yearly",IF(MOD(((YEAR(F$5)-YEAR(Bills!$F63))*12+MONTH(F$5)-MONTH(Bills!$F63)),12)=0,Bills!$D63,0),"")))))</f>
        <v/>
      </c>
      <c r="G65" s="32">
        <f>IF(OR($A65="",Bills!$D63="",Bills!$E63="",Bills!$F63=""),"",IF(Bills!$E63="Monthly",Bills!$D63,IF(Bills!$E63="Weekly",Bills!$D63*(INT((EOMONTH(G$5,0)-Bills!$F63)/7)-INT((G$5-1-Bills!$F63)/7)),IF(Bills!$E63="Quarterly",IF(MOD(((YEAR(G$5)-YEAR(Bills!$F63))*12+MONTH(G$5)-MONTH(Bills!$F63)),3)=0,Bills!$D63,0),IF(Bills!$E63="Yearly",IF(MOD(((YEAR(G$5)-YEAR(Bills!$F63))*12+MONTH(G$5)-MONTH(Bills!$F63)),12)=0,Bills!$D63,0),"")))))</f>
        <v/>
      </c>
      <c r="H65" s="32">
        <f>IF(OR($A65="",Bills!$D63="",Bills!$E63="",Bills!$F63=""),"",IF(Bills!$E63="Monthly",Bills!$D63,IF(Bills!$E63="Weekly",Bills!$D63*(INT((EOMONTH(H$5,0)-Bills!$F63)/7)-INT((H$5-1-Bills!$F63)/7)),IF(Bills!$E63="Quarterly",IF(MOD(((YEAR(H$5)-YEAR(Bills!$F63))*12+MONTH(H$5)-MONTH(Bills!$F63)),3)=0,Bills!$D63,0),IF(Bills!$E63="Yearly",IF(MOD(((YEAR(H$5)-YEAR(Bills!$F63))*12+MONTH(H$5)-MONTH(Bills!$F63)),12)=0,Bills!$D63,0),"")))))</f>
        <v/>
      </c>
      <c r="I65" s="32">
        <f>IF(OR($A65="",Bills!$D63="",Bills!$E63="",Bills!$F63=""),"",IF(Bills!$E63="Monthly",Bills!$D63,IF(Bills!$E63="Weekly",Bills!$D63*(INT((EOMONTH(I$5,0)-Bills!$F63)/7)-INT((I$5-1-Bills!$F63)/7)),IF(Bills!$E63="Quarterly",IF(MOD(((YEAR(I$5)-YEAR(Bills!$F63))*12+MONTH(I$5)-MONTH(Bills!$F63)),3)=0,Bills!$D63,0),IF(Bills!$E63="Yearly",IF(MOD(((YEAR(I$5)-YEAR(Bills!$F63))*12+MONTH(I$5)-MONTH(Bills!$F63)),12)=0,Bills!$D63,0),"")))))</f>
        <v/>
      </c>
      <c r="J65" s="32">
        <f>IF(OR($A65="",Bills!$D63="",Bills!$E63="",Bills!$F63=""),"",IF(Bills!$E63="Monthly",Bills!$D63,IF(Bills!$E63="Weekly",Bills!$D63*(INT((EOMONTH(J$5,0)-Bills!$F63)/7)-INT((J$5-1-Bills!$F63)/7)),IF(Bills!$E63="Quarterly",IF(MOD(((YEAR(J$5)-YEAR(Bills!$F63))*12+MONTH(J$5)-MONTH(Bills!$F63)),3)=0,Bills!$D63,0),IF(Bills!$E63="Yearly",IF(MOD(((YEAR(J$5)-YEAR(Bills!$F63))*12+MONTH(J$5)-MONTH(Bills!$F63)),12)=0,Bills!$D63,0),"")))))</f>
        <v/>
      </c>
      <c r="K65" s="32">
        <f>IF(OR($A65="",Bills!$D63="",Bills!$E63="",Bills!$F63=""),"",IF(Bills!$E63="Monthly",Bills!$D63,IF(Bills!$E63="Weekly",Bills!$D63*(INT((EOMONTH(K$5,0)-Bills!$F63)/7)-INT((K$5-1-Bills!$F63)/7)),IF(Bills!$E63="Quarterly",IF(MOD(((YEAR(K$5)-YEAR(Bills!$F63))*12+MONTH(K$5)-MONTH(Bills!$F63)),3)=0,Bills!$D63,0),IF(Bills!$E63="Yearly",IF(MOD(((YEAR(K$5)-YEAR(Bills!$F63))*12+MONTH(K$5)-MONTH(Bills!$F63)),12)=0,Bills!$D63,0),"")))))</f>
        <v/>
      </c>
      <c r="L65" s="32">
        <f>IF(OR($A65="",Bills!$D63="",Bills!$E63="",Bills!$F63=""),"",IF(Bills!$E63="Monthly",Bills!$D63,IF(Bills!$E63="Weekly",Bills!$D63*(INT((EOMONTH(L$5,0)-Bills!$F63)/7)-INT((L$5-1-Bills!$F63)/7)),IF(Bills!$E63="Quarterly",IF(MOD(((YEAR(L$5)-YEAR(Bills!$F63))*12+MONTH(L$5)-MONTH(Bills!$F63)),3)=0,Bills!$D63,0),IF(Bills!$E63="Yearly",IF(MOD(((YEAR(L$5)-YEAR(Bills!$F63))*12+MONTH(L$5)-MONTH(Bills!$F63)),12)=0,Bills!$D63,0),"")))))</f>
        <v/>
      </c>
      <c r="M65" s="32">
        <f>IF(OR($A65="",Bills!$D63="",Bills!$E63="",Bills!$F63=""),"",IF(Bills!$E63="Monthly",Bills!$D63,IF(Bills!$E63="Weekly",Bills!$D63*(INT((EOMONTH(M$5,0)-Bills!$F63)/7)-INT((M$5-1-Bills!$F63)/7)),IF(Bills!$E63="Quarterly",IF(MOD(((YEAR(M$5)-YEAR(Bills!$F63))*12+MONTH(M$5)-MONTH(Bills!$F63)),3)=0,Bills!$D63,0),IF(Bills!$E63="Yearly",IF(MOD(((YEAR(M$5)-YEAR(Bills!$F63))*12+MONTH(M$5)-MONTH(Bills!$F63)),12)=0,Bills!$D63,0),"")))))</f>
        <v/>
      </c>
      <c r="N65" s="33">
        <f>IF($A65="","",SUM(B65:M65))</f>
        <v/>
      </c>
    </row>
    <row r="66">
      <c r="A66" s="21">
        <f>IF(Bills!A64="","",Bills!A64)</f>
        <v/>
      </c>
      <c r="B66" s="32">
        <f>IF(OR($A66="",Bills!$D64="",Bills!$E64="",Bills!$F64=""),"",IF(Bills!$E64="Monthly",Bills!$D64,IF(Bills!$E64="Weekly",Bills!$D64*(INT((EOMONTH(B$5,0)-Bills!$F64)/7)-INT((B$5-1-Bills!$F64)/7)),IF(Bills!$E64="Quarterly",IF(MOD(((YEAR(B$5)-YEAR(Bills!$F64))*12+MONTH(B$5)-MONTH(Bills!$F64)),3)=0,Bills!$D64,0),IF(Bills!$E64="Yearly",IF(MOD(((YEAR(B$5)-YEAR(Bills!$F64))*12+MONTH(B$5)-MONTH(Bills!$F64)),12)=0,Bills!$D64,0),"")))))</f>
        <v/>
      </c>
      <c r="C66" s="32">
        <f>IF(OR($A66="",Bills!$D64="",Bills!$E64="",Bills!$F64=""),"",IF(Bills!$E64="Monthly",Bills!$D64,IF(Bills!$E64="Weekly",Bills!$D64*(INT((EOMONTH(C$5,0)-Bills!$F64)/7)-INT((C$5-1-Bills!$F64)/7)),IF(Bills!$E64="Quarterly",IF(MOD(((YEAR(C$5)-YEAR(Bills!$F64))*12+MONTH(C$5)-MONTH(Bills!$F64)),3)=0,Bills!$D64,0),IF(Bills!$E64="Yearly",IF(MOD(((YEAR(C$5)-YEAR(Bills!$F64))*12+MONTH(C$5)-MONTH(Bills!$F64)),12)=0,Bills!$D64,0),"")))))</f>
        <v/>
      </c>
      <c r="D66" s="32">
        <f>IF(OR($A66="",Bills!$D64="",Bills!$E64="",Bills!$F64=""),"",IF(Bills!$E64="Monthly",Bills!$D64,IF(Bills!$E64="Weekly",Bills!$D64*(INT((EOMONTH(D$5,0)-Bills!$F64)/7)-INT((D$5-1-Bills!$F64)/7)),IF(Bills!$E64="Quarterly",IF(MOD(((YEAR(D$5)-YEAR(Bills!$F64))*12+MONTH(D$5)-MONTH(Bills!$F64)),3)=0,Bills!$D64,0),IF(Bills!$E64="Yearly",IF(MOD(((YEAR(D$5)-YEAR(Bills!$F64))*12+MONTH(D$5)-MONTH(Bills!$F64)),12)=0,Bills!$D64,0),"")))))</f>
        <v/>
      </c>
      <c r="E66" s="32">
        <f>IF(OR($A66="",Bills!$D64="",Bills!$E64="",Bills!$F64=""),"",IF(Bills!$E64="Monthly",Bills!$D64,IF(Bills!$E64="Weekly",Bills!$D64*(INT((EOMONTH(E$5,0)-Bills!$F64)/7)-INT((E$5-1-Bills!$F64)/7)),IF(Bills!$E64="Quarterly",IF(MOD(((YEAR(E$5)-YEAR(Bills!$F64))*12+MONTH(E$5)-MONTH(Bills!$F64)),3)=0,Bills!$D64,0),IF(Bills!$E64="Yearly",IF(MOD(((YEAR(E$5)-YEAR(Bills!$F64))*12+MONTH(E$5)-MONTH(Bills!$F64)),12)=0,Bills!$D64,0),"")))))</f>
        <v/>
      </c>
      <c r="F66" s="32">
        <f>IF(OR($A66="",Bills!$D64="",Bills!$E64="",Bills!$F64=""),"",IF(Bills!$E64="Monthly",Bills!$D64,IF(Bills!$E64="Weekly",Bills!$D64*(INT((EOMONTH(F$5,0)-Bills!$F64)/7)-INT((F$5-1-Bills!$F64)/7)),IF(Bills!$E64="Quarterly",IF(MOD(((YEAR(F$5)-YEAR(Bills!$F64))*12+MONTH(F$5)-MONTH(Bills!$F64)),3)=0,Bills!$D64,0),IF(Bills!$E64="Yearly",IF(MOD(((YEAR(F$5)-YEAR(Bills!$F64))*12+MONTH(F$5)-MONTH(Bills!$F64)),12)=0,Bills!$D64,0),"")))))</f>
        <v/>
      </c>
      <c r="G66" s="32">
        <f>IF(OR($A66="",Bills!$D64="",Bills!$E64="",Bills!$F64=""),"",IF(Bills!$E64="Monthly",Bills!$D64,IF(Bills!$E64="Weekly",Bills!$D64*(INT((EOMONTH(G$5,0)-Bills!$F64)/7)-INT((G$5-1-Bills!$F64)/7)),IF(Bills!$E64="Quarterly",IF(MOD(((YEAR(G$5)-YEAR(Bills!$F64))*12+MONTH(G$5)-MONTH(Bills!$F64)),3)=0,Bills!$D64,0),IF(Bills!$E64="Yearly",IF(MOD(((YEAR(G$5)-YEAR(Bills!$F64))*12+MONTH(G$5)-MONTH(Bills!$F64)),12)=0,Bills!$D64,0),"")))))</f>
        <v/>
      </c>
      <c r="H66" s="32">
        <f>IF(OR($A66="",Bills!$D64="",Bills!$E64="",Bills!$F64=""),"",IF(Bills!$E64="Monthly",Bills!$D64,IF(Bills!$E64="Weekly",Bills!$D64*(INT((EOMONTH(H$5,0)-Bills!$F64)/7)-INT((H$5-1-Bills!$F64)/7)),IF(Bills!$E64="Quarterly",IF(MOD(((YEAR(H$5)-YEAR(Bills!$F64))*12+MONTH(H$5)-MONTH(Bills!$F64)),3)=0,Bills!$D64,0),IF(Bills!$E64="Yearly",IF(MOD(((YEAR(H$5)-YEAR(Bills!$F64))*12+MONTH(H$5)-MONTH(Bills!$F64)),12)=0,Bills!$D64,0),"")))))</f>
        <v/>
      </c>
      <c r="I66" s="32">
        <f>IF(OR($A66="",Bills!$D64="",Bills!$E64="",Bills!$F64=""),"",IF(Bills!$E64="Monthly",Bills!$D64,IF(Bills!$E64="Weekly",Bills!$D64*(INT((EOMONTH(I$5,0)-Bills!$F64)/7)-INT((I$5-1-Bills!$F64)/7)),IF(Bills!$E64="Quarterly",IF(MOD(((YEAR(I$5)-YEAR(Bills!$F64))*12+MONTH(I$5)-MONTH(Bills!$F64)),3)=0,Bills!$D64,0),IF(Bills!$E64="Yearly",IF(MOD(((YEAR(I$5)-YEAR(Bills!$F64))*12+MONTH(I$5)-MONTH(Bills!$F64)),12)=0,Bills!$D64,0),"")))))</f>
        <v/>
      </c>
      <c r="J66" s="32">
        <f>IF(OR($A66="",Bills!$D64="",Bills!$E64="",Bills!$F64=""),"",IF(Bills!$E64="Monthly",Bills!$D64,IF(Bills!$E64="Weekly",Bills!$D64*(INT((EOMONTH(J$5,0)-Bills!$F64)/7)-INT((J$5-1-Bills!$F64)/7)),IF(Bills!$E64="Quarterly",IF(MOD(((YEAR(J$5)-YEAR(Bills!$F64))*12+MONTH(J$5)-MONTH(Bills!$F64)),3)=0,Bills!$D64,0),IF(Bills!$E64="Yearly",IF(MOD(((YEAR(J$5)-YEAR(Bills!$F64))*12+MONTH(J$5)-MONTH(Bills!$F64)),12)=0,Bills!$D64,0),"")))))</f>
        <v/>
      </c>
      <c r="K66" s="32">
        <f>IF(OR($A66="",Bills!$D64="",Bills!$E64="",Bills!$F64=""),"",IF(Bills!$E64="Monthly",Bills!$D64,IF(Bills!$E64="Weekly",Bills!$D64*(INT((EOMONTH(K$5,0)-Bills!$F64)/7)-INT((K$5-1-Bills!$F64)/7)),IF(Bills!$E64="Quarterly",IF(MOD(((YEAR(K$5)-YEAR(Bills!$F64))*12+MONTH(K$5)-MONTH(Bills!$F64)),3)=0,Bills!$D64,0),IF(Bills!$E64="Yearly",IF(MOD(((YEAR(K$5)-YEAR(Bills!$F64))*12+MONTH(K$5)-MONTH(Bills!$F64)),12)=0,Bills!$D64,0),"")))))</f>
        <v/>
      </c>
      <c r="L66" s="32">
        <f>IF(OR($A66="",Bills!$D64="",Bills!$E64="",Bills!$F64=""),"",IF(Bills!$E64="Monthly",Bills!$D64,IF(Bills!$E64="Weekly",Bills!$D64*(INT((EOMONTH(L$5,0)-Bills!$F64)/7)-INT((L$5-1-Bills!$F64)/7)),IF(Bills!$E64="Quarterly",IF(MOD(((YEAR(L$5)-YEAR(Bills!$F64))*12+MONTH(L$5)-MONTH(Bills!$F64)),3)=0,Bills!$D64,0),IF(Bills!$E64="Yearly",IF(MOD(((YEAR(L$5)-YEAR(Bills!$F64))*12+MONTH(L$5)-MONTH(Bills!$F64)),12)=0,Bills!$D64,0),"")))))</f>
        <v/>
      </c>
      <c r="M66" s="32">
        <f>IF(OR($A66="",Bills!$D64="",Bills!$E64="",Bills!$F64=""),"",IF(Bills!$E64="Monthly",Bills!$D64,IF(Bills!$E64="Weekly",Bills!$D64*(INT((EOMONTH(M$5,0)-Bills!$F64)/7)-INT((M$5-1-Bills!$F64)/7)),IF(Bills!$E64="Quarterly",IF(MOD(((YEAR(M$5)-YEAR(Bills!$F64))*12+MONTH(M$5)-MONTH(Bills!$F64)),3)=0,Bills!$D64,0),IF(Bills!$E64="Yearly",IF(MOD(((YEAR(M$5)-YEAR(Bills!$F64))*12+MONTH(M$5)-MONTH(Bills!$F64)),12)=0,Bills!$D64,0),"")))))</f>
        <v/>
      </c>
      <c r="N66" s="33">
        <f>IF($A66="","",SUM(B66:M66))</f>
        <v/>
      </c>
    </row>
    <row r="67">
      <c r="A67" s="21">
        <f>IF(Bills!A65="","",Bills!A65)</f>
        <v/>
      </c>
      <c r="B67" s="32">
        <f>IF(OR($A67="",Bills!$D65="",Bills!$E65="",Bills!$F65=""),"",IF(Bills!$E65="Monthly",Bills!$D65,IF(Bills!$E65="Weekly",Bills!$D65*(INT((EOMONTH(B$5,0)-Bills!$F65)/7)-INT((B$5-1-Bills!$F65)/7)),IF(Bills!$E65="Quarterly",IF(MOD(((YEAR(B$5)-YEAR(Bills!$F65))*12+MONTH(B$5)-MONTH(Bills!$F65)),3)=0,Bills!$D65,0),IF(Bills!$E65="Yearly",IF(MOD(((YEAR(B$5)-YEAR(Bills!$F65))*12+MONTH(B$5)-MONTH(Bills!$F65)),12)=0,Bills!$D65,0),"")))))</f>
        <v/>
      </c>
      <c r="C67" s="32">
        <f>IF(OR($A67="",Bills!$D65="",Bills!$E65="",Bills!$F65=""),"",IF(Bills!$E65="Monthly",Bills!$D65,IF(Bills!$E65="Weekly",Bills!$D65*(INT((EOMONTH(C$5,0)-Bills!$F65)/7)-INT((C$5-1-Bills!$F65)/7)),IF(Bills!$E65="Quarterly",IF(MOD(((YEAR(C$5)-YEAR(Bills!$F65))*12+MONTH(C$5)-MONTH(Bills!$F65)),3)=0,Bills!$D65,0),IF(Bills!$E65="Yearly",IF(MOD(((YEAR(C$5)-YEAR(Bills!$F65))*12+MONTH(C$5)-MONTH(Bills!$F65)),12)=0,Bills!$D65,0),"")))))</f>
        <v/>
      </c>
      <c r="D67" s="32">
        <f>IF(OR($A67="",Bills!$D65="",Bills!$E65="",Bills!$F65=""),"",IF(Bills!$E65="Monthly",Bills!$D65,IF(Bills!$E65="Weekly",Bills!$D65*(INT((EOMONTH(D$5,0)-Bills!$F65)/7)-INT((D$5-1-Bills!$F65)/7)),IF(Bills!$E65="Quarterly",IF(MOD(((YEAR(D$5)-YEAR(Bills!$F65))*12+MONTH(D$5)-MONTH(Bills!$F65)),3)=0,Bills!$D65,0),IF(Bills!$E65="Yearly",IF(MOD(((YEAR(D$5)-YEAR(Bills!$F65))*12+MONTH(D$5)-MONTH(Bills!$F65)),12)=0,Bills!$D65,0),"")))))</f>
        <v/>
      </c>
      <c r="E67" s="32">
        <f>IF(OR($A67="",Bills!$D65="",Bills!$E65="",Bills!$F65=""),"",IF(Bills!$E65="Monthly",Bills!$D65,IF(Bills!$E65="Weekly",Bills!$D65*(INT((EOMONTH(E$5,0)-Bills!$F65)/7)-INT((E$5-1-Bills!$F65)/7)),IF(Bills!$E65="Quarterly",IF(MOD(((YEAR(E$5)-YEAR(Bills!$F65))*12+MONTH(E$5)-MONTH(Bills!$F65)),3)=0,Bills!$D65,0),IF(Bills!$E65="Yearly",IF(MOD(((YEAR(E$5)-YEAR(Bills!$F65))*12+MONTH(E$5)-MONTH(Bills!$F65)),12)=0,Bills!$D65,0),"")))))</f>
        <v/>
      </c>
      <c r="F67" s="32">
        <f>IF(OR($A67="",Bills!$D65="",Bills!$E65="",Bills!$F65=""),"",IF(Bills!$E65="Monthly",Bills!$D65,IF(Bills!$E65="Weekly",Bills!$D65*(INT((EOMONTH(F$5,0)-Bills!$F65)/7)-INT((F$5-1-Bills!$F65)/7)),IF(Bills!$E65="Quarterly",IF(MOD(((YEAR(F$5)-YEAR(Bills!$F65))*12+MONTH(F$5)-MONTH(Bills!$F65)),3)=0,Bills!$D65,0),IF(Bills!$E65="Yearly",IF(MOD(((YEAR(F$5)-YEAR(Bills!$F65))*12+MONTH(F$5)-MONTH(Bills!$F65)),12)=0,Bills!$D65,0),"")))))</f>
        <v/>
      </c>
      <c r="G67" s="32">
        <f>IF(OR($A67="",Bills!$D65="",Bills!$E65="",Bills!$F65=""),"",IF(Bills!$E65="Monthly",Bills!$D65,IF(Bills!$E65="Weekly",Bills!$D65*(INT((EOMONTH(G$5,0)-Bills!$F65)/7)-INT((G$5-1-Bills!$F65)/7)),IF(Bills!$E65="Quarterly",IF(MOD(((YEAR(G$5)-YEAR(Bills!$F65))*12+MONTH(G$5)-MONTH(Bills!$F65)),3)=0,Bills!$D65,0),IF(Bills!$E65="Yearly",IF(MOD(((YEAR(G$5)-YEAR(Bills!$F65))*12+MONTH(G$5)-MONTH(Bills!$F65)),12)=0,Bills!$D65,0),"")))))</f>
        <v/>
      </c>
      <c r="H67" s="32">
        <f>IF(OR($A67="",Bills!$D65="",Bills!$E65="",Bills!$F65=""),"",IF(Bills!$E65="Monthly",Bills!$D65,IF(Bills!$E65="Weekly",Bills!$D65*(INT((EOMONTH(H$5,0)-Bills!$F65)/7)-INT((H$5-1-Bills!$F65)/7)),IF(Bills!$E65="Quarterly",IF(MOD(((YEAR(H$5)-YEAR(Bills!$F65))*12+MONTH(H$5)-MONTH(Bills!$F65)),3)=0,Bills!$D65,0),IF(Bills!$E65="Yearly",IF(MOD(((YEAR(H$5)-YEAR(Bills!$F65))*12+MONTH(H$5)-MONTH(Bills!$F65)),12)=0,Bills!$D65,0),"")))))</f>
        <v/>
      </c>
      <c r="I67" s="32">
        <f>IF(OR($A67="",Bills!$D65="",Bills!$E65="",Bills!$F65=""),"",IF(Bills!$E65="Monthly",Bills!$D65,IF(Bills!$E65="Weekly",Bills!$D65*(INT((EOMONTH(I$5,0)-Bills!$F65)/7)-INT((I$5-1-Bills!$F65)/7)),IF(Bills!$E65="Quarterly",IF(MOD(((YEAR(I$5)-YEAR(Bills!$F65))*12+MONTH(I$5)-MONTH(Bills!$F65)),3)=0,Bills!$D65,0),IF(Bills!$E65="Yearly",IF(MOD(((YEAR(I$5)-YEAR(Bills!$F65))*12+MONTH(I$5)-MONTH(Bills!$F65)),12)=0,Bills!$D65,0),"")))))</f>
        <v/>
      </c>
      <c r="J67" s="32">
        <f>IF(OR($A67="",Bills!$D65="",Bills!$E65="",Bills!$F65=""),"",IF(Bills!$E65="Monthly",Bills!$D65,IF(Bills!$E65="Weekly",Bills!$D65*(INT((EOMONTH(J$5,0)-Bills!$F65)/7)-INT((J$5-1-Bills!$F65)/7)),IF(Bills!$E65="Quarterly",IF(MOD(((YEAR(J$5)-YEAR(Bills!$F65))*12+MONTH(J$5)-MONTH(Bills!$F65)),3)=0,Bills!$D65,0),IF(Bills!$E65="Yearly",IF(MOD(((YEAR(J$5)-YEAR(Bills!$F65))*12+MONTH(J$5)-MONTH(Bills!$F65)),12)=0,Bills!$D65,0),"")))))</f>
        <v/>
      </c>
      <c r="K67" s="32">
        <f>IF(OR($A67="",Bills!$D65="",Bills!$E65="",Bills!$F65=""),"",IF(Bills!$E65="Monthly",Bills!$D65,IF(Bills!$E65="Weekly",Bills!$D65*(INT((EOMONTH(K$5,0)-Bills!$F65)/7)-INT((K$5-1-Bills!$F65)/7)),IF(Bills!$E65="Quarterly",IF(MOD(((YEAR(K$5)-YEAR(Bills!$F65))*12+MONTH(K$5)-MONTH(Bills!$F65)),3)=0,Bills!$D65,0),IF(Bills!$E65="Yearly",IF(MOD(((YEAR(K$5)-YEAR(Bills!$F65))*12+MONTH(K$5)-MONTH(Bills!$F65)),12)=0,Bills!$D65,0),"")))))</f>
        <v/>
      </c>
      <c r="L67" s="32">
        <f>IF(OR($A67="",Bills!$D65="",Bills!$E65="",Bills!$F65=""),"",IF(Bills!$E65="Monthly",Bills!$D65,IF(Bills!$E65="Weekly",Bills!$D65*(INT((EOMONTH(L$5,0)-Bills!$F65)/7)-INT((L$5-1-Bills!$F65)/7)),IF(Bills!$E65="Quarterly",IF(MOD(((YEAR(L$5)-YEAR(Bills!$F65))*12+MONTH(L$5)-MONTH(Bills!$F65)),3)=0,Bills!$D65,0),IF(Bills!$E65="Yearly",IF(MOD(((YEAR(L$5)-YEAR(Bills!$F65))*12+MONTH(L$5)-MONTH(Bills!$F65)),12)=0,Bills!$D65,0),"")))))</f>
        <v/>
      </c>
      <c r="M67" s="32">
        <f>IF(OR($A67="",Bills!$D65="",Bills!$E65="",Bills!$F65=""),"",IF(Bills!$E65="Monthly",Bills!$D65,IF(Bills!$E65="Weekly",Bills!$D65*(INT((EOMONTH(M$5,0)-Bills!$F65)/7)-INT((M$5-1-Bills!$F65)/7)),IF(Bills!$E65="Quarterly",IF(MOD(((YEAR(M$5)-YEAR(Bills!$F65))*12+MONTH(M$5)-MONTH(Bills!$F65)),3)=0,Bills!$D65,0),IF(Bills!$E65="Yearly",IF(MOD(((YEAR(M$5)-YEAR(Bills!$F65))*12+MONTH(M$5)-MONTH(Bills!$F65)),12)=0,Bills!$D65,0),"")))))</f>
        <v/>
      </c>
      <c r="N67" s="33">
        <f>IF($A67="","",SUM(B67:M67))</f>
        <v/>
      </c>
    </row>
  </sheetData>
  <sheetProtection selectLockedCells="0" selectUnlockedCells="0" sheet="1" objects="0" insertRows="1" insertHyperlinks="1" autoFilter="1" scenarios="0" formatColumns="1" deleteColumns="1" insertColumns="1" pivotTables="1" deleteRows="1" formatCells="1" formatRows="1" sort="1" password="810A"/>
  <printOptions horizontalCentered="0"/>
  <pageMargins left="0.75" right="0.75" top="1" bottom="1" header="0.5" footer="0.5"/>
  <pageSetup orientation="landscape" fitToHeight="0" fitToWidth="1"/>
  <headerFooter>
    <oddHeader>&amp;C&amp;12 &amp;KB3261EEXAMPLE ONLY. LOCKED. NOT FOR USE. Buy the full pack at rulemind.co.uk</oddHeader>
    <oddFooter>&amp;L&amp;8 RuleMind · rulemind.co.uk&amp;C&amp;KB3261EEXAMPLE ONLY. LOCKED. NOT FOR USE. Buy the full pack at rulemind.co.uk&amp;R&amp;8 Page &amp;P of &amp;N</oddFooter>
    <evenHeader/>
    <evenFooter/>
    <firstHeader/>
    <firstFooter/>
  </headerFooter>
  <drawing xmlns:r="http://schemas.openxmlformats.org/officeDocument/2006/relationships" r:id="rId1"/>
</worksheet>
</file>

<file path=xl/worksheets/sheet6.xml><?xml version="1.0" encoding="utf-8"?>
<worksheet xmlns="http://schemas.openxmlformats.org/spreadsheetml/2006/main">
  <sheetPr>
    <tabColor rgb="00B3261E"/>
    <outlinePr summaryBelow="1" summaryRight="1"/>
    <pageSetUpPr fitToPage="1"/>
  </sheetPr>
  <dimension ref="A1:D14"/>
  <sheetViews>
    <sheetView showGridLines="0" workbookViewId="0">
      <selection activeCell="A1" sqref="A1"/>
    </sheetView>
  </sheetViews>
  <sheetFormatPr baseColWidth="8" defaultRowHeight="15" outlineLevelCol="0"/>
  <cols>
    <col width="20" customWidth="1" min="1" max="1"/>
    <col width="20" customWidth="1" min="2" max="2"/>
    <col width="20" customWidth="1" min="3" max="3"/>
    <col width="20" customWidth="1" min="4" max="4"/>
  </cols>
  <sheetData>
    <row r="1" ht="32" customHeight="1">
      <c r="A1" s="34" t="inlineStr">
        <is>
          <t>Type</t>
        </is>
      </c>
      <c r="B1" s="34" t="inlineStr">
        <is>
          <t>Category</t>
        </is>
      </c>
      <c r="C1" s="34" t="inlineStr">
        <is>
          <t>How often</t>
        </is>
      </c>
      <c r="D1" s="34" t="inlineStr">
        <is>
          <t>Keep?</t>
        </is>
      </c>
    </row>
    <row r="2">
      <c r="A2" s="35" t="inlineStr">
        <is>
          <t>Bill</t>
        </is>
      </c>
      <c r="B2" s="35" t="inlineStr">
        <is>
          <t>Housing</t>
        </is>
      </c>
      <c r="C2" s="35" t="inlineStr">
        <is>
          <t>Weekly</t>
        </is>
      </c>
      <c r="D2" s="35" t="inlineStr">
        <is>
          <t>Keep</t>
        </is>
      </c>
    </row>
    <row r="3">
      <c r="A3" s="35" t="inlineStr">
        <is>
          <t>Subscription</t>
        </is>
      </c>
      <c r="B3" s="35" t="inlineStr">
        <is>
          <t>Council tax</t>
        </is>
      </c>
      <c r="C3" s="35" t="inlineStr">
        <is>
          <t>Monthly</t>
        </is>
      </c>
      <c r="D3" s="35" t="inlineStr">
        <is>
          <t>Review</t>
        </is>
      </c>
    </row>
    <row r="4">
      <c r="B4" s="35" t="inlineStr">
        <is>
          <t>Energy</t>
        </is>
      </c>
      <c r="C4" s="35" t="inlineStr">
        <is>
          <t>Quarterly</t>
        </is>
      </c>
      <c r="D4" s="35" t="inlineStr">
        <is>
          <t>Cancel</t>
        </is>
      </c>
    </row>
    <row r="5">
      <c r="B5" s="35" t="inlineStr">
        <is>
          <t>Water</t>
        </is>
      </c>
      <c r="C5" s="35" t="inlineStr">
        <is>
          <t>Yearly</t>
        </is>
      </c>
    </row>
    <row r="6">
      <c r="B6" s="35" t="inlineStr">
        <is>
          <t>Phone and internet</t>
        </is>
      </c>
    </row>
    <row r="7">
      <c r="B7" s="35" t="inlineStr">
        <is>
          <t>Insurance</t>
        </is>
      </c>
    </row>
    <row r="8">
      <c r="B8" s="35" t="inlineStr">
        <is>
          <t>Transport</t>
        </is>
      </c>
    </row>
    <row r="9">
      <c r="B9" s="35" t="inlineStr">
        <is>
          <t>TV and streaming</t>
        </is>
      </c>
    </row>
    <row r="10">
      <c r="B10" s="35" t="inlineStr">
        <is>
          <t>Apps and software</t>
        </is>
      </c>
    </row>
    <row r="11">
      <c r="B11" s="35" t="inlineStr">
        <is>
          <t>Gym and clubs</t>
        </is>
      </c>
    </row>
    <row r="12">
      <c r="B12" s="35" t="inlineStr">
        <is>
          <t>Finance</t>
        </is>
      </c>
    </row>
    <row r="13">
      <c r="B13" s="35" t="inlineStr">
        <is>
          <t>Other</t>
        </is>
      </c>
    </row>
    <row r="14"/>
  </sheetData>
  <sheetProtection selectLockedCells="0" selectUnlockedCells="0" sheet="1" objects="0" insertRows="1" insertHyperlinks="1" autoFilter="1" scenarios="0" formatColumns="1" deleteColumns="1" insertColumns="1" pivotTables="1" deleteRows="1" formatCells="1" formatRows="1" sort="1" password="B88E"/>
  <pageMargins left="0.75" right="0.75" top="1" bottom="1" header="0.5" footer="0.5"/>
  <pageSetup fitToHeight="0" fitToWidth="1"/>
  <headerFooter>
    <oddHeader>&amp;C&amp;12 &amp;KB3261EEXAMPLE ONLY. LOCKED. NOT FOR USE. Buy the full pack at rulemind.co.uk</oddHeader>
    <oddFooter>&amp;L&amp;8 RuleMind · rulemind.co.uk&amp;C&amp;KB3261EEXAMPLE ONLY. LOCKED. NOT FOR USE. Buy the full pack at rulemind.co.uk&amp;R&amp;8 Page &amp;P of &amp;N</oddFooter>
    <evenHeader/>
    <evenFooter/>
    <firstHeader/>
    <firstFooter/>
  </headerFooter>
  <drawing xmlns:r="http://schemas.openxmlformats.org/officeDocument/2006/relationships" r:id="rId1"/>
</worksheet>
</file>

<file path=xl/worksheets/sheet7.xml><?xml version="1.0" encoding="utf-8"?>
<worksheet xmlns="http://schemas.openxmlformats.org/spreadsheetml/2006/main">
  <sheetPr>
    <tabColor rgb="00B3261E"/>
    <outlinePr summaryBelow="1" summaryRight="1"/>
    <pageSetUpPr fitToPage="1"/>
  </sheetPr>
  <dimension ref="A1:A15"/>
  <sheetViews>
    <sheetView showGridLines="0" workbookViewId="0">
      <selection activeCell="A1" sqref="A1"/>
    </sheetView>
  </sheetViews>
  <sheetFormatPr baseColWidth="8" defaultRowHeight="15" outlineLevelCol="0"/>
  <cols>
    <col width="90" customWidth="1" min="1" max="1"/>
  </cols>
  <sheetData>
    <row r="1" ht="32" customHeight="1">
      <c r="A1" s="1" t="inlineStr">
        <is>
          <t>Licence</t>
        </is>
      </c>
    </row>
    <row r="2" ht="16" customHeight="1">
      <c r="A2" s="36" t="inlineStr">
        <is>
          <t>Your personal licence for this file.</t>
        </is>
      </c>
    </row>
    <row r="3" ht="10" customHeight="1">
      <c r="A3" s="37" t="n"/>
    </row>
    <row r="4" ht="26" customHeight="1">
      <c r="A4" s="38" t="inlineStr">
        <is>
          <t>Licensed to  [buyer email]</t>
        </is>
      </c>
    </row>
    <row r="5" ht="20" customHeight="1">
      <c r="A5" s="39" t="inlineStr">
        <is>
          <t>Order  [order ref]</t>
        </is>
      </c>
    </row>
    <row r="6" ht="12" customHeight="1">
      <c r="A6" s="37" t="n"/>
    </row>
    <row r="7" ht="22" customHeight="1">
      <c r="A7" s="3" t="inlineStr">
        <is>
          <t>What you can do</t>
        </is>
      </c>
    </row>
    <row r="8" ht="30" customHeight="1">
      <c r="A8" s="40" t="inlineStr">
        <is>
          <t>Use this copy for your own home, work or business. Edit it, add your own figures and print it as often as you like.</t>
        </is>
      </c>
    </row>
    <row r="9" ht="8" customHeight="1">
      <c r="A9" s="37" t="n"/>
    </row>
    <row r="10" ht="22" customHeight="1">
      <c r="A10" s="3" t="inlineStr">
        <is>
          <t>What you can't do</t>
        </is>
      </c>
    </row>
    <row r="11" ht="16" customHeight="1">
      <c r="A11" s="40" t="inlineStr">
        <is>
          <t>Share, copy for others, upload or resell this file, or any part of it.</t>
        </is>
      </c>
    </row>
    <row r="12" ht="30" customHeight="1">
      <c r="A12" s="40" t="inlineStr">
        <is>
          <t>Every copy is marked and traceable to its buyer. Unauthorised sharing or resale breaches our terms and copyright: the licence will be cancelled, and we will take legal action where appropriate.</t>
        </is>
      </c>
    </row>
    <row r="13" ht="12" customHeight="1">
      <c r="A13" s="37" t="n"/>
    </row>
    <row r="14" ht="15" customHeight="1">
      <c r="A14" s="41" t="inlineStr">
        <is>
          <t>© RuleMind · rulemind.co.uk · Terms: rulemind.co.uk/terms</t>
        </is>
      </c>
    </row>
    <row r="15" ht="15" customHeight="1">
      <c r="A15" s="42" t="inlineStr">
        <is>
          <t>This tab is locked so the licence stays with the file.</t>
        </is>
      </c>
    </row>
  </sheetData>
  <sheetProtection selectLockedCells="0" selectUnlockedCells="0" sheet="1" objects="0" insertRows="1" insertHyperlinks="1" autoFilter="1" scenarios="0" formatColumns="1" deleteColumns="1" insertColumns="1" pivotTables="1" deleteRows="1" formatCells="1" formatRows="1" sort="1" password="F65E"/>
  <pageMargins left="0.75" right="0.75" top="1" bottom="1" header="0.5" footer="0.5"/>
  <pageSetup orientation="portrait" fitToHeight="0" fitToWidth="1"/>
  <headerFooter>
    <oddHeader>&amp;C&amp;12 &amp;KB3261EEXAMPLE ONLY. LOCKED. NOT FOR USE. Buy the full pack at rulemind.co.uk</oddHeader>
    <oddFooter>&amp;L&amp;8 RuleMind · rulemind.co.uk&amp;C&amp;KB3261EEXAMPLE ONLY. LOCKED. NOT FOR USE. Buy the full pack at rulemind.co.uk&amp;R&amp;8 Page &amp;P of &amp;N</oddFooter>
    <evenHeader/>
    <evenFooter/>
    <firstHeader/>
    <firstFooter/>
  </headerFooter>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dc="http://purl.org/dc/elements/1.1/" xmlns:dcterms="http://purl.org/dc/terms/" xmlns:xsi="http://www.w3.org/2001/XMLSchema-instance" xmlns:cp="http://schemas.openxmlformats.org/package/2006/metadata/core-properties">
  <dc:creator xmlns:dc="http://purl.org/dc/elements/1.1/">RuleMind</dc:creator>
  <dc:title xmlns:dc="http://purl.org/dc/elements/1.1/">RuleMind example (locked)</dc:title>
  <dcterms:created xmlns:dcterms="http://purl.org/dc/terms/" xmlns:xsi="http://www.w3.org/2001/XMLSchema-instance" xsi:type="dcterms:W3CDTF">2026-10-01T13:16:18Z</dcterms:created>
  <dcterms:modified xmlns:dcterms="http://purl.org/dc/terms/" xmlns:xsi="http://www.w3.org/2001/XMLSchema-instance" xsi:type="dcterms:W3CDTF">2026-10-01T13:16:18Z</dcterms:modified>
</cp:coreProperties>
</file>